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5450" windowHeight="10110" tabRatio="601" activeTab="5"/>
  </bookViews>
  <sheets>
    <sheet name="пр5 ут.ист.деф" sheetId="1" r:id="rId1"/>
    <sheet name="пр 4 доход " sheetId="2" r:id="rId2"/>
    <sheet name="пр 6 разделы " sheetId="3" r:id="rId3"/>
    <sheet name=" разделы пр 7 " sheetId="4" r:id="rId4"/>
    <sheet name=" пр 8 " sheetId="5" r:id="rId5"/>
    <sheet name=" пр9 МП" sheetId="6" r:id="rId6"/>
  </sheets>
  <definedNames>
    <definedName name="_xlnm.Print_Area" localSheetId="4">' пр 8 '!$A$1:$I$320</definedName>
    <definedName name="_xlnm.Print_Area" localSheetId="5">' пр9 МП'!$A$1:$G$60</definedName>
    <definedName name="_xlnm.Print_Area" localSheetId="3">' разделы пр 7 '!$A$1:$I$296</definedName>
    <definedName name="_xlnm.Print_Area" localSheetId="1">'пр 4 доход '!$A$1:$E$88</definedName>
    <definedName name="_xlnm.Print_Area" localSheetId="2">'пр 6 разделы '!$A$1:$G$48</definedName>
  </definedNames>
  <calcPr fullCalcOnLoad="1"/>
</workbook>
</file>

<file path=xl/sharedStrings.xml><?xml version="1.0" encoding="utf-8"?>
<sst xmlns="http://schemas.openxmlformats.org/spreadsheetml/2006/main" count="3017" uniqueCount="618">
  <si>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субсидий из краевого бюджета</t>
  </si>
  <si>
    <t>041 40 06</t>
  </si>
  <si>
    <t>042 40 06</t>
  </si>
  <si>
    <t>Муниципальная программа  "Развитие  образования в городском округе "поселок Палана" на 2014-2015 годы" Подпрограмма "Развитие общего образования" За счет субсидий из краевого бюджета</t>
  </si>
  <si>
    <t>091 40 32</t>
  </si>
  <si>
    <t xml:space="preserve">091 40 32 </t>
  </si>
  <si>
    <t>081 40 06</t>
  </si>
  <si>
    <t xml:space="preserve"> Непрограммные расходы. Резервные фонды местных администраций</t>
  </si>
  <si>
    <t>990 11 04</t>
  </si>
  <si>
    <t>990 09 98</t>
  </si>
  <si>
    <t>от " ___"  _______2015г.  № _______</t>
  </si>
  <si>
    <t>Приложение №1</t>
  </si>
  <si>
    <t>Приложение №2</t>
  </si>
  <si>
    <t>от  « ___» ________ 2015 г. №_________</t>
  </si>
  <si>
    <t>Приложение №3</t>
  </si>
  <si>
    <t>Приложение №6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</si>
  <si>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</si>
  <si>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</si>
  <si>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</si>
  <si>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</si>
  <si>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</si>
  <si>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</si>
  <si>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</si>
  <si>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</si>
  <si>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</si>
  <si>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</si>
  <si>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</si>
  <si>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600</t>
  </si>
  <si>
    <t>Социальное обеспечение и иные выплаты населению</t>
  </si>
  <si>
    <t>300</t>
  </si>
  <si>
    <t xml:space="preserve">000 1 11 05010 04 0000 120 </t>
  </si>
  <si>
    <t>Непрограммные расходы. Мероприятия в рамках реализации государственной программы Камчатского края "Информационное общество в Камчатском крае на 2014-2018 годы" Подпрограмма "Электронное правительство в Камчатском крае" софинансирование из местного бюджета</t>
  </si>
  <si>
    <t>992 11 05</t>
  </si>
  <si>
    <t>083 09 99</t>
  </si>
  <si>
    <t>081 11 13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</si>
  <si>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</si>
  <si>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</si>
  <si>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</si>
  <si>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</si>
  <si>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</si>
  <si>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</si>
  <si>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</si>
  <si>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</si>
  <si>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на реализацию программы "Энергоэфективность,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территории на 2014-2018 годы" подпрограммы "Энергосбережение и повышение энергетической эффективности в Камчатском крае "</t>
  </si>
  <si>
    <t xml:space="preserve">на реализацию программы "Развитие образования в Камчатском крае на 2014-2020 годы". Подпрограмма "Развитие дошкольного, общего образования и дополнительного образования детей в Камчатском крае") </t>
  </si>
  <si>
    <t xml:space="preserve">на реализацию программы "Физическая культура, спорт, молодежная политика, отдых и оздоровление детей в Камчатском крае на 2014-2018 годы" Подпрограмма "Организация отдыха и оздоровления детей и молодежи в Камчатском крае") </t>
  </si>
  <si>
    <t xml:space="preserve">на реализацию программы "Информационное общество в Камчатском крае на 2014-2018 годы"подпрограмма "Электронное правительство в Камчатском крае") 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</si>
  <si>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 за счет средств краевого бюджета</t>
  </si>
  <si>
    <t>на реализацию подпрограммы "Устойчивое развитие коренных малочисленных народов Севера, Сибири и Дальнего Востока, проживающих в Камчатском крае"</t>
  </si>
  <si>
    <t>на реализацию подпрограммы "Энергосбережение и повышение энергетической эффективоности в Камчатском крае на подготовку к отопительному зимнему периоду многоквартирных домов в Камачатском крае</t>
  </si>
  <si>
    <t>Расходы на реализацию муниципальных  программ софинансирование (зарезервированные ассигнования)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</si>
  <si>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годы". Подпрограмма "Благоустройство территории городского округа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</si>
  <si>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круг "поселок Палана" коммунальными услугами  и услугами по благоустройству территории на 2014-2018 годы". Подпрограмма "Благоустройство территории городского округа "поселок Палана. За счет средств субсидий из краевого бюджета 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</si>
  <si>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</si>
  <si>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 xml:space="preserve">Годовой объем 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</si>
  <si>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</t>
  </si>
  <si>
    <t>021 00 00</t>
  </si>
  <si>
    <t>Муниципальная программа  "Совершенствование управления муниципальным имуществом городского округа  "поселок Палана" на 2015-2019 годы" Подпрограмма "Повышение эффективности управления муниципальным имуществом"</t>
  </si>
  <si>
    <t>091 09 99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</si>
  <si>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</t>
  </si>
  <si>
    <t xml:space="preserve">011 </t>
  </si>
  <si>
    <t>Другие вопросы в области национальной безопасности и правоохранительной деятельности</t>
  </si>
  <si>
    <t>000 1 05 01050 01 0000 110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</si>
  <si>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 Доплаты к пенсиям государственных служащих субъектов Российской Федерации и муниципальных служащих</t>
  </si>
  <si>
    <t>021 21 03</t>
  </si>
  <si>
    <t xml:space="preserve">Другие вопросы в области культуры, кинематографии </t>
  </si>
  <si>
    <t>10.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</si>
  <si>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</si>
  <si>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</si>
  <si>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</si>
  <si>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</si>
  <si>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</si>
  <si>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</si>
  <si>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020 00 00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</si>
  <si>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</si>
  <si>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</si>
  <si>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</si>
  <si>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</si>
  <si>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</si>
  <si>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</si>
  <si>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</si>
  <si>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</si>
  <si>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</si>
  <si>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</si>
  <si>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</si>
  <si>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</si>
  <si>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</si>
  <si>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</si>
  <si>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</si>
  <si>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</si>
  <si>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</si>
  <si>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</si>
  <si>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</si>
  <si>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071 09 99</t>
  </si>
  <si>
    <t>990 59 30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</si>
  <si>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</si>
  <si>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</si>
  <si>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991 11 13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</si>
  <si>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 за счет субсидий из краевого бюджета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</si>
  <si>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образования"за счет субсидий из краевого бюджета</t>
  </si>
  <si>
    <t>Непрограммные расходы. Резервные фонды местных администраций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</si>
  <si>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</si>
  <si>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</si>
  <si>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000 2 02 01 000 00 0000 151</t>
  </si>
  <si>
    <t>000 2 02 02000 00 0000 151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</si>
  <si>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</si>
  <si>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</si>
  <si>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</si>
  <si>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</si>
  <si>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</si>
  <si>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</si>
  <si>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</si>
  <si>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</si>
  <si>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101 00 00</t>
  </si>
  <si>
    <t xml:space="preserve"> Мероприятия в области жилищного хозяйства 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</si>
  <si>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из них;</t>
  </si>
  <si>
    <t>Непрограммные расходы. Реализация государственных функций, связанных с общегосударственным управлением. Выполнение других обязательств государства</t>
  </si>
  <si>
    <t>990 11 05</t>
  </si>
  <si>
    <t>Социальная политика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</si>
  <si>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</si>
  <si>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</si>
  <si>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</si>
  <si>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</t>
  </si>
  <si>
    <t xml:space="preserve"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</si>
  <si>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043 09 99</t>
  </si>
  <si>
    <t>Муниципальная программа "Социальная поддержка граждан в городском округе "поселок Палана" на 2014-2015 годы"</t>
  </si>
  <si>
    <t>023 00 00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</si>
  <si>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годы". Подпрограмма "Энергосбережение и повышение энергетической эффективоности в городском округе "поселок Палана". За счет средств субсидий краевого бюджета на подготовку к отопительному зимнему периоду многоквартирных домов городского округа "поселок Палана"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</si>
  <si>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софинансирование из местного бюджета инвестиционных мероприятий 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</si>
  <si>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</si>
  <si>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>Муниципальные программы</t>
  </si>
  <si>
    <t>083 40 06</t>
  </si>
  <si>
    <t>Бюджетные инвестиции в объекты капитального строительства государственной (муниципальной) собственности</t>
  </si>
  <si>
    <t>992 40 06</t>
  </si>
  <si>
    <t xml:space="preserve">091 50 91 </t>
  </si>
  <si>
    <t>091 50 91</t>
  </si>
  <si>
    <t>043 40 06</t>
  </si>
  <si>
    <t>071 40 06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</si>
  <si>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</si>
  <si>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</si>
  <si>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</si>
  <si>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>Молодежная политика и оздоровление детей</t>
  </si>
  <si>
    <t xml:space="preserve">Физическая культура </t>
  </si>
  <si>
    <t>Обслуживание государственного и муниципального долга</t>
  </si>
  <si>
    <t xml:space="preserve">Массовый спорт </t>
  </si>
  <si>
    <t xml:space="preserve">Всего расходов </t>
  </si>
  <si>
    <t>возврат излишне уплаченных сумм по платежам в Экологический фонд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</si>
  <si>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Организация мероприятий по ремонту квартир инвалидам 1, 2 группы, одиноко проживающим неработающим пенсионерам</t>
  </si>
  <si>
    <t>021 21 06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</si>
  <si>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</si>
  <si>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</si>
  <si>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</si>
  <si>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</si>
  <si>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</si>
  <si>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</si>
  <si>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</si>
  <si>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</si>
  <si>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</si>
  <si>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</si>
  <si>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</si>
  <si>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 xml:space="preserve">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</si>
  <si>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990 40 44</t>
  </si>
  <si>
    <t>13.</t>
  </si>
  <si>
    <t xml:space="preserve">Муниципальная программа "Развитие культуры в городском округе "поселок Палана" на 2014-2015 годы". Подпрограмма "Организация досуга населения".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</si>
  <si>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0104</t>
  </si>
  <si>
    <t>Резервные фонды</t>
  </si>
  <si>
    <t xml:space="preserve">000 1 11 05024 04 0000 120 </t>
  </si>
  <si>
    <t>024 40 22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</si>
  <si>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2014-2018 годы" </t>
  </si>
  <si>
    <t>10.1</t>
  </si>
  <si>
    <t>10.2</t>
  </si>
  <si>
    <t>Муниципальная программа "Социальная поддержка граждан в городском округе "поселок Палана". Подпрограмма "Социальное обслуживание населения"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</si>
  <si>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</t>
  </si>
  <si>
    <t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</t>
  </si>
  <si>
    <t>031 00 00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</si>
  <si>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</si>
  <si>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</si>
  <si>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</si>
  <si>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</si>
  <si>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</si>
  <si>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</si>
  <si>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</si>
  <si>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</si>
  <si>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</si>
  <si>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</si>
  <si>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</si>
  <si>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</si>
  <si>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</si>
  <si>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 xml:space="preserve">Муниципальная программа "Развитие физической культуры в городском округе "поселок Палана" на 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</si>
  <si>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011 09 99</t>
  </si>
  <si>
    <t>Массовый спорт</t>
  </si>
  <si>
    <t xml:space="preserve"> Непрограммные расходы. Расходы за счет субвенции на осуществление государственных полномочий Камчатского края по присвоению спортивных разрядов</t>
  </si>
  <si>
    <t xml:space="preserve">Непрограммные расходы. Мероприятия в области жилищного хозяйства 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</si>
  <si>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</t>
  </si>
  <si>
    <t>051 00 00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</si>
  <si>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</si>
  <si>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042 11 16</t>
  </si>
  <si>
    <t>021 09 99</t>
  </si>
  <si>
    <t xml:space="preserve">Муниципальная программа «Развитие образования в городском округе» на 2014-2015 годы» 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</si>
  <si>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 </t>
  </si>
  <si>
    <t>044 00 00</t>
  </si>
  <si>
    <t xml:space="preserve"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</si>
  <si>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031 09 99</t>
  </si>
  <si>
    <t>Муниципальная программа "Энергоэффективность, развитие энергетики и коммунального хозяйства, обеспечение жителей городского круг "поселок Палана" коммунальными услугами  и услугами по благоустройству территории на 2014-2018 годы". Подпрограмма "Благоустройство территории городского округа "поселок Палана. За счет средств субсидий из краевого бюджета</t>
  </si>
  <si>
    <t xml:space="preserve">Мероприятия в области жилищного хозяйства </t>
  </si>
  <si>
    <t>Непрограммные расходы. Расходы за счет субвенции на осуществление государственных полномочий Камчатского края по присвоению спортивных разрядов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</si>
  <si>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 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</si>
  <si>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за счет средств федерального бюджета </t>
  </si>
  <si>
    <t>Муниципальная программа "Развитие физической культуры в городском округе "поселок Палана" на  2014-2015 годы"</t>
  </si>
  <si>
    <t>011 00 00</t>
  </si>
  <si>
    <t>Дорожное хозяйство (дорожный фонд)</t>
  </si>
  <si>
    <t xml:space="preserve"> Прочие мероприятия по благоустройству городских округов и поселений</t>
  </si>
  <si>
    <t>Минимальный налог, зачисляемый в бюджеты субъектов Российской Федерации</t>
  </si>
  <si>
    <t>032 11 16</t>
  </si>
  <si>
    <t>по социальному обслуживанию некоторых категорий граждан</t>
  </si>
  <si>
    <t>по образованию и организации деятельности комиссий по делам несовершеннолетних и защите их прав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</si>
  <si>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</si>
  <si>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</si>
  <si>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</si>
  <si>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</si>
  <si>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по присвоению спортивных разрядов 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</si>
  <si>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 ". Подпрограмма "Энергосбережение и повышение энергетической эффективности в городском округе "поселок Палана"на проведение мероприятий, направленных  на ремонт  ветхих и аварийных сетей софинансирование из местного бюджета</t>
  </si>
  <si>
    <t xml:space="preserve"> Реализация государственных функций, связанных с общегосударственным управлением. Выполнение других обязательств государства</t>
  </si>
  <si>
    <t>102 11 05</t>
  </si>
  <si>
    <t xml:space="preserve">Учреждения по обеспечению хозяйственного обслуживания </t>
  </si>
  <si>
    <t>102 11 06</t>
  </si>
  <si>
    <t xml:space="preserve">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</si>
  <si>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041 40 23</t>
  </si>
  <si>
    <t>042 40 17</t>
  </si>
  <si>
    <t>042 40 18</t>
  </si>
  <si>
    <t>042 40 25</t>
  </si>
  <si>
    <t>023 40 21</t>
  </si>
  <si>
    <t>990 40 27</t>
  </si>
  <si>
    <t>021 40 24</t>
  </si>
  <si>
    <t>990 40 20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</si>
  <si>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</si>
  <si>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023 41 12</t>
  </si>
  <si>
    <t xml:space="preserve"> 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выплата единовременного пособия при всех формах устройства детей, лишенных родительского попечения, в семью</t>
  </si>
  <si>
    <t>023 52 60</t>
  </si>
  <si>
    <t>расходы за счет средств федерального бюджета</t>
  </si>
  <si>
    <t xml:space="preserve">Муниципальная программа "Социальная поддержка граждан в городском округе "поселок Палана" на 2014-2015 годы". </t>
  </si>
  <si>
    <t>990 40 08</t>
  </si>
  <si>
    <t xml:space="preserve">Непрограммные расходы. Учреждения по обеспечению хозяйственного обслуживания </t>
  </si>
  <si>
    <t>990 11 06</t>
  </si>
  <si>
    <t xml:space="preserve">990 00 00 </t>
  </si>
  <si>
    <t>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</si>
  <si>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990 51 18</t>
  </si>
  <si>
    <t>Приложение №5</t>
  </si>
  <si>
    <t>000 2 02 02077 04 0000 151</t>
  </si>
  <si>
    <t>на уплату налога на имущество организаций муниципальными учреждениями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</si>
  <si>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</si>
  <si>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</si>
  <si>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</si>
  <si>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</si>
  <si>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</si>
  <si>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</si>
  <si>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</si>
  <si>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</si>
  <si>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</si>
  <si>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</si>
  <si>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</si>
  <si>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</si>
  <si>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</si>
  <si>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 </t>
  </si>
  <si>
    <t>(тыс. рублей)</t>
  </si>
  <si>
    <t>Код бюджетной классификации РФ</t>
  </si>
  <si>
    <t>Наименование источника финансирования дефицита</t>
  </si>
  <si>
    <t>Источники финансирования дефицита  бюджета:</t>
  </si>
  <si>
    <t>01 03 00 00 00 0000 000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</si>
  <si>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</si>
  <si>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</si>
  <si>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</si>
  <si>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</si>
  <si>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</si>
  <si>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</si>
  <si>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</si>
  <si>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</si>
  <si>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</si>
  <si>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</si>
  <si>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</si>
  <si>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</si>
  <si>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</si>
  <si>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</si>
  <si>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</si>
  <si>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</si>
  <si>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</si>
  <si>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</si>
  <si>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</si>
  <si>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</si>
  <si>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</si>
  <si>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</si>
  <si>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</si>
  <si>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</si>
  <si>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</si>
  <si>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</si>
  <si>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</si>
  <si>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</si>
  <si>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</si>
  <si>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</si>
  <si>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>Муниципальная программа  "Развитие малого предпринимательства на территории городского округа "поселок Палана" на 2014-2018 годы"</t>
  </si>
  <si>
    <t>071 00 00</t>
  </si>
  <si>
    <t>Муниципальная программа  "Развитие малого предпринимательства на территории городского округа "поселок Палана" на 2014-2018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</si>
  <si>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101 11 12</t>
  </si>
  <si>
    <t>990 11 02</t>
  </si>
  <si>
    <t>990  00 00</t>
  </si>
  <si>
    <t>042 00 00</t>
  </si>
  <si>
    <t>023 41 16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</si>
  <si>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</si>
  <si>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</si>
  <si>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</si>
  <si>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</si>
  <si>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Осуществление дополнительных мер социальной защиты граждан, оказавшихся в сложной жизненной ситуации</t>
  </si>
  <si>
    <t>021 21 04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</si>
  <si>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</si>
  <si>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</si>
  <si>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</si>
  <si>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</si>
  <si>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</si>
  <si>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</si>
  <si>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</si>
  <si>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</si>
  <si>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</si>
  <si>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</si>
  <si>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</si>
  <si>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Мероприятия по приобретению новогодних подарков отдельным категориям граждан</t>
  </si>
  <si>
    <t>021 21 02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</si>
  <si>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</t>
  </si>
  <si>
    <t>024 00 00</t>
  </si>
  <si>
    <t>024 50 82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</si>
  <si>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</si>
  <si>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образования"всего: в том числе</t>
  </si>
  <si>
    <t xml:space="preserve">990 11 01 </t>
  </si>
  <si>
    <t xml:space="preserve">Муниципальная программа  "Повышение безопасности дорожного движения на территории городского округа "поселок Палана" на 2014-2015 годы" </t>
  </si>
  <si>
    <t>0700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</si>
  <si>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посещающие образовательные организации, реализующие образовательные программы дошкольного образования</t>
  </si>
  <si>
    <t>5.4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</si>
  <si>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</si>
  <si>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</si>
  <si>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</si>
  <si>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</si>
  <si>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</si>
  <si>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</si>
  <si>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 расходы за счет средств федерального бюджета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</si>
  <si>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</t>
  </si>
  <si>
    <t>021 21 05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</si>
  <si>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 краевого бюджета </t>
  </si>
  <si>
    <t>Подпрограмма "Энергосбережение и повышение энергетической эффективности в городском округе "поселок Палана"</t>
  </si>
  <si>
    <t>Другие общегосударственные вопросы</t>
  </si>
  <si>
    <t>Мобилизационная и вневойсковая подготовка</t>
  </si>
  <si>
    <t>0203</t>
  </si>
  <si>
    <t xml:space="preserve"> 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</si>
  <si>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</si>
  <si>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Муниципальная программа  "Обеспечение жильем молодых семей в городском округе "поселок Палана" на 2015-2019 годы"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</si>
  <si>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00 202 04000 00 0000 151</t>
  </si>
  <si>
    <t xml:space="preserve">ИНЫЕ МЕЖБЮДЖЕТНЫЕ ТРАНСФЕРТЫ </t>
  </si>
  <si>
    <t xml:space="preserve">Жилищное хозяйство </t>
  </si>
  <si>
    <t>Жилищное хозяйство</t>
  </si>
  <si>
    <t>0501</t>
  </si>
  <si>
    <t xml:space="preserve">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</si>
  <si>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</si>
  <si>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</si>
  <si>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990 00 00</t>
  </si>
  <si>
    <t>990 11 01</t>
  </si>
  <si>
    <t>Муниципальная программа "Развитие образования в городском округе "поселок Палана" на 2014-2015 годы"</t>
  </si>
  <si>
    <t>040 00 00</t>
  </si>
  <si>
    <t>14</t>
  </si>
  <si>
    <t xml:space="preserve">Непрограммные расходы. 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</si>
  <si>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годы". Подпрограмма "Энергосбережение и повышение энергетической эффективоности в городском округе "поселок Палана". За счет средств краевого бюджета  на подготовку к отопительному зимнему периоду многоквартирных домов городского округа "поселок Палана"</t>
  </si>
  <si>
    <t>Муниципальная программа "Развитие культуры в городском округе "поселок Палана" на 2014-2015 годы". Подпрограмма "Организация досуга населения"</t>
  </si>
  <si>
    <t>032 00 00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</si>
  <si>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</si>
  <si>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</si>
  <si>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Годовой объем ассигнований</t>
  </si>
  <si>
    <t>Муниципальная программа "Повышение безопасности дорожного движения на территории городского округа "поселок Палана" на 2013-2015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</si>
  <si>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Непрограммные расходы. Мероприятия по гражданской обороне. Подготовка населения и организаций к действиям в чрезвычайной ситуации в мирное и военное время</t>
  </si>
  <si>
    <t>990 11 08</t>
  </si>
  <si>
    <t xml:space="preserve">Непрограммные расходы. Реализация других функций, связанных с обеспечением национальной безопасности и правоохранительной деятельности </t>
  </si>
  <si>
    <t>990 11 09</t>
  </si>
  <si>
    <t>Непрограммные расходы. Глава муниципального образования</t>
  </si>
  <si>
    <t xml:space="preserve">Непрограммные расходы. Мероприятия в области коммунального хозяйства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</si>
  <si>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</si>
  <si>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1.1</t>
  </si>
  <si>
    <t>1.2</t>
  </si>
  <si>
    <t>1.3</t>
  </si>
  <si>
    <t>1.4</t>
  </si>
  <si>
    <t>4.1</t>
  </si>
  <si>
    <t>4.2</t>
  </si>
  <si>
    <t>5.1</t>
  </si>
  <si>
    <t>5.2</t>
  </si>
  <si>
    <t>5.3</t>
  </si>
  <si>
    <t>Непрограммные расходы. Мероприятия в рамках реализации государственной программы Камчатского края "Информационное общество в Камчатском крае на 2014-2018 годы" Подпрограмма "Электронное правительство в Камчатском крае" софинансирование из местного бюджета"</t>
  </si>
  <si>
    <t>Муниципальная программа "Развитие малого предпринимательства на территории городского округа "поселок Палана" на 2014-2018 годы". За счет средств краевого бюджета</t>
  </si>
  <si>
    <t>Расходы на реализацию муниципальных программ софинансирование(зарезервированные ассигнования)</t>
  </si>
  <si>
    <t>080 40 00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</si>
  <si>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годы". Подпрограмма "Энергосбережение и повышение энергетической эффективоности в городском округе "поселок Палана",софинансирование из местного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</si>
  <si>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краевого бюджета на реализацию инвестиционных мероприятий </t>
  </si>
  <si>
    <t>Подпрограмма  "Благоустройство территории городского округа "поселок Палана"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</si>
  <si>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</si>
  <si>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</si>
  <si>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>Непрограммные расходы. За счет 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</si>
  <si>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Приложение №4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</si>
  <si>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</si>
  <si>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 xml:space="preserve">Муниципальная программа "Развитие образования в городском округе "поселок Палана" на 2014-2015 годы". Подпрограмма "Развитие дошкольного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</si>
  <si>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041 11 16</t>
  </si>
  <si>
    <t xml:space="preserve">Муниципальная программа "Развитие образования в городском округе "поселок Палана" на 2014-2015 годы". </t>
  </si>
  <si>
    <t xml:space="preserve">Расходы за счет средств федерального бюджета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</si>
  <si>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</si>
  <si>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</si>
  <si>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</si>
  <si>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0314</t>
  </si>
  <si>
    <t xml:space="preserve">в том числе за счет средств федерального бюджета </t>
  </si>
  <si>
    <t>13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</si>
  <si>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</si>
  <si>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051 09 99</t>
  </si>
  <si>
    <t>061 00 00</t>
  </si>
  <si>
    <t>061 09 99</t>
  </si>
  <si>
    <t>Непрограммные расходы. Содержание автомобильных дорог общего пользования</t>
  </si>
  <si>
    <t>990 11 10</t>
  </si>
  <si>
    <t>163 Иные межбюджетные трансферты на поддержку экономического исоциального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</si>
  <si>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</si>
  <si>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</si>
  <si>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000 2 02 03022 04 0000 151</t>
  </si>
  <si>
    <t>000 2 02 03027 04 0000 151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</si>
  <si>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</si>
  <si>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</si>
  <si>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</si>
  <si>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</si>
  <si>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Субсидии бюджетам городских округов на софинансирование капитальных вложений в объекты муниципальной собственности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</si>
  <si>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</t>
  </si>
  <si>
    <t xml:space="preserve">0701 </t>
  </si>
  <si>
    <t>041 00 00</t>
  </si>
  <si>
    <t>1102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</si>
  <si>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</si>
  <si>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</si>
  <si>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</si>
  <si>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</si>
  <si>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</si>
  <si>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</si>
  <si>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</si>
  <si>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</si>
  <si>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</si>
  <si>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</si>
  <si>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</si>
  <si>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</si>
  <si>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</si>
  <si>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</si>
  <si>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</si>
  <si>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</si>
  <si>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</si>
  <si>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</si>
  <si>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</si>
  <si>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</si>
  <si>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1.</t>
  </si>
  <si>
    <t>Финансовое управление  администрации городского округа "поселок Палана"</t>
  </si>
  <si>
    <t>001</t>
  </si>
  <si>
    <t>013</t>
  </si>
  <si>
    <t>041 09 99</t>
  </si>
  <si>
    <t>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</si>
  <si>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000 1 05 04000 02 0000 110</t>
  </si>
  <si>
    <t>Налог ,взимаемый в связи с применением патентной системы налогообложения</t>
  </si>
  <si>
    <t>000 2 02 03020 04 0000 151</t>
  </si>
  <si>
    <t>000 2 02 03021 04 0000 151</t>
  </si>
  <si>
    <t>000 2 02 03029 04 0000 151</t>
  </si>
  <si>
    <t>110 00 00</t>
  </si>
  <si>
    <t>000 1 05 03000 01 0000 110</t>
  </si>
  <si>
    <t>Единый сельскохозяйственный налог</t>
  </si>
  <si>
    <t>000 1 13 00000 00 0000 000</t>
  </si>
  <si>
    <t>- лизинговые операции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</si>
  <si>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</si>
  <si>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</si>
  <si>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</si>
  <si>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</si>
  <si>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</si>
  <si>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</si>
  <si>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</si>
  <si>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</si>
  <si>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</t>
  </si>
  <si>
    <t xml:space="preserve">001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</si>
  <si>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</si>
  <si>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023 40 12</t>
  </si>
  <si>
    <t>081 40 07</t>
  </si>
  <si>
    <t>Муниципальная программа  "Совершенствование управления муниципальным имуществом городского округа на 2015-2019 годы" Подпрограмма "Обеспечение реализации Программы"</t>
  </si>
  <si>
    <t>102 00 00</t>
  </si>
  <si>
    <t>102 11 01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</si>
  <si>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 ". Подпрограмма "Энергосбережение и повышение энергетической эффективности в городском округе "поселок Палана".За счет средств  краевого бюджета на ремонт  ветхих и аварийных сетей </t>
  </si>
  <si>
    <t>Муниципальная программа "Развитие образования в городском округе "поселок Палана" на 2014-2015 годы" Подпрограмма "Организация отдыха, оздоровления и занятости детей и молодежи городского округа "поселок Палана". За счет субсидий из краевого бюджета</t>
  </si>
  <si>
    <t xml:space="preserve"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Палана".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</si>
  <si>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выплату единовременного пособия при всех формах устройства детей, лишенных родительского попечения, в семью</t>
  </si>
  <si>
    <t>Непрограммные расходы. Расходы в рамках непрограммных направлений деятельности , за исключением обособленных расходов, которым присваиваются уникальные коды</t>
  </si>
  <si>
    <t>Непрограммные расходы. За счет субвенции на выполнение государственных полномочий по государственной регистрации актов гражданского состояния</t>
  </si>
  <si>
    <t>Непрограммные расходы. Мероприятия по предупреждению и ликвидации последствий чрезвычайных ситуаций и стихийных бедствий</t>
  </si>
  <si>
    <t>990 11 07</t>
  </si>
  <si>
    <t>Капитальные вложения в объекты государственной (муниципальной) собственности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</si>
  <si>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граждан". За счет 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</si>
  <si>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</si>
  <si>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000 2 02 02009 04 0000 151</t>
  </si>
  <si>
    <t>субсидии бюджетам городских округов на государственную поддержку малого и среднего предпринимательства , включая крестьянские (фермерские) хозяйства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</si>
  <si>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</si>
  <si>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</si>
  <si>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795 01 00</t>
  </si>
  <si>
    <t>ВСЕГО РАСХОДОВ</t>
  </si>
  <si>
    <t xml:space="preserve">Прочие доходы от компенсации затрат бюджетов городских округов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</si>
  <si>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</si>
  <si>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 xml:space="preserve">городского округа "поселок Палана" на 2015 год </t>
  </si>
  <si>
    <t>Муниципальная программа  "Совершенствование управления муниципальным имуществом городского округа "поселок Палана"на 2015-2019 годы" Подпрограмма "Повышение эффективности управления муниципальным имуществом"</t>
  </si>
  <si>
    <t>Муниципальная программа  "Совершенствование управления муниципальным имуществом городского округа "поселок Палана" на 2015-2019 годы" Подпрограмма "Обеспечение реализации Программы"</t>
  </si>
  <si>
    <t xml:space="preserve">Муниципальная программа  "Совершенствование управления муниципальным имуществом городского округа  "поселок Палана" на 2015-2019 годы" </t>
  </si>
  <si>
    <t>Муниципальная программа  "Совершенствование управления муниципальным имуществом городского округа  "поселок Палана" на 2015-2019 годы" Подпрограмма "Обеспечение реализации Программы"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</si>
  <si>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</si>
  <si>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</si>
  <si>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</si>
  <si>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</si>
  <si>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</si>
  <si>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</si>
  <si>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</si>
  <si>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</si>
  <si>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</si>
  <si>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</si>
  <si>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</si>
  <si>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</si>
  <si>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Муниципальная программа "Развитие малого предпринимательства на территории городского округа "поселок Палана" ан 2014-2018 годы" за счет средств краевого бюджета</t>
  </si>
  <si>
    <t>Непрограммные расходы. 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</si>
  <si>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084 40 50</t>
  </si>
  <si>
    <t>084 11 12</t>
  </si>
  <si>
    <t>084 00 00</t>
  </si>
  <si>
    <t>Непрограммные расходы. Мероприятия в рамках реализации государственной программы Камчатского края "Информационное общество в Камчатском крае на 2014-2018 годы" Подпрограмма "Электронное правительство в Камчатском крае"за счет средств краевого бюджета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</si>
  <si>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</si>
  <si>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</si>
  <si>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 xml:space="preserve">Раздел </t>
  </si>
  <si>
    <t xml:space="preserve"> Подраздел</t>
  </si>
  <si>
    <t xml:space="preserve"> Непрограммные расходы. Мероприятия в области жилищного хозяйства </t>
  </si>
  <si>
    <t>990 11 12</t>
  </si>
  <si>
    <t xml:space="preserve">Непрограммные мероприятия. Мероприятия в области коммунального хозяйства </t>
  </si>
  <si>
    <t>990 11 13</t>
  </si>
  <si>
    <t>Непрограммные расходы. Уличное освещение</t>
  </si>
  <si>
    <t>990 11 14</t>
  </si>
  <si>
    <t>Непрограммные расходы. Прочие мероприятия по благоустройству городских округов и поселений</t>
  </si>
  <si>
    <t>990 11 15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</si>
  <si>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</si>
  <si>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042 09 99</t>
  </si>
  <si>
    <t>Муниципальная программа "Развитие культуры в городском округе "поселок Палана" на 2014-2015 годы"</t>
  </si>
  <si>
    <t>030 00 00</t>
  </si>
  <si>
    <t xml:space="preserve"> Непрограммные расходы. За счет 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</si>
  <si>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990 40 10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</si>
  <si>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</t>
  </si>
  <si>
    <t>022 00 00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</si>
  <si>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населения". За счет субвенции на выполнение  государственных полномочий Камчатского края  по социальному обслуживанию отдельных  категорий граждан</t>
  </si>
  <si>
    <t>022 40 11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</si>
  <si>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</si>
  <si>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</si>
  <si>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</si>
  <si>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</si>
  <si>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</si>
  <si>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</si>
  <si>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>000 2 02 03119 04 0000 151</t>
  </si>
  <si>
    <t>11</t>
  </si>
  <si>
    <t>0111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</si>
  <si>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</si>
  <si>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044 09 99</t>
  </si>
  <si>
    <t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</t>
  </si>
  <si>
    <t>043 00 00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</si>
  <si>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</si>
  <si>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</si>
  <si>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</si>
  <si>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</si>
  <si>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ДОХОДЫ ОТ ПРОДАЖИ МАТЕРИАЛЬНЫХ И НЕМАТЕРИАЛЬНЫХ АКТИВОВ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</si>
  <si>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</si>
  <si>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</si>
  <si>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</si>
  <si>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</si>
  <si>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</si>
  <si>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>110 09 99</t>
  </si>
  <si>
    <t xml:space="preserve">Муниципальная программа  "Обеспечение жильем молодых семей городского округа на 2015-2019 годы"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</si>
  <si>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</si>
  <si>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Муниципальная программа  "Устойчивое развитие коренных малочисленных народов Севера , Сибири и Дальнего Востока, проживающих на территории городского округа "поселок Палана" на 2014-2018 годы" за счет средств краевого бюджета</t>
  </si>
  <si>
    <t>Муниципальная программа  "Устойчивое развитие коренных малочисленных народов Севера , Сибири и Дальнего Востока, проживающих на территории городского округа "поселок Палана" на 2014-2018 годы" за счет средств федерального бюджета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</si>
  <si>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субсидий из краевого бюджета</t>
  </si>
  <si>
    <t>Муниципальная программа "Развитие малого предпринимательства на территории городского округа "поселок Палана" на 2014-2018 годы"</t>
  </si>
  <si>
    <t>Муниципальная программа  "Устойчивое развитие коренных малочисленных народов Севера , Сибири и Дальнего Востока, проживающих на территории городского округа "поселок Палана" на 2014-2018 годы" за счет  средств краевого бюджета</t>
  </si>
  <si>
    <t>Непрограммные расходы. Мероприятия в рамках реализации государственной программы Камчатского края "Информационное общество в Камчатском крае на 2014-2018 годы" Подпрограмма "Электронное правительство в Камчатском крае".За счет средств краевого бюджета.</t>
  </si>
  <si>
    <t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годы". Подпрограмма "Энергосбережение и повышение энергетической эффективоности в городском округе "поселок Палана".Софинансирование из местного бюджета</t>
  </si>
  <si>
    <t>080 00 00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</si>
  <si>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 ". Подпрограмма "Энергосбережение и повышение энергетической эффективности в городском округе "поселок Палана".софинансирование из местного бюджета на ремонт  ветхих и аварийных сетей 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</si>
  <si>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Палана".Софинансирование из местного бюджета инвестиционных мероприятий 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</si>
  <si>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 "поселок Палана" коммунальными услугами и услугами по благоустройству территории на 2014-2018 годы ". Подпрограмма "Энергосбережение и повышение энергетической эффективности в городском округе "поселок Палана".За счет средств из краевого бюджета на ремонт  ветхих и аварийных сетей </t>
  </si>
  <si>
    <t>Расходы на реализацию муниципальных программ софинансирование (зарезервированные ассигнования)</t>
  </si>
  <si>
    <t>9.1</t>
  </si>
  <si>
    <t>9.2</t>
  </si>
  <si>
    <t>9.4</t>
  </si>
  <si>
    <t>120 00 00</t>
  </si>
  <si>
    <t>Муниципальная программа "Создание и развитие туристкой инфраструктуры в городском округе "поселок Палана" на 2015-2016 годы</t>
  </si>
  <si>
    <t>Муниципальная программа "Создание и развитие туристкой инфраструктуры в городском округе "поселок Палана" на 2015-2016 годы Реконструкция здания Поротова д.24 софинансирование из местного бюджета</t>
  </si>
  <si>
    <t>Муниципальная программа "Создание и развитие туристкой инфраструктуры в городском округе "поселок Палана" на 2015-2016 годы" Реконструкция здания Поротова д.24 за счет субсидий из краевого бюджета</t>
  </si>
  <si>
    <t>120 10 05</t>
  </si>
  <si>
    <t>120 40 07</t>
  </si>
  <si>
    <t xml:space="preserve">120 40 07 </t>
  </si>
  <si>
    <t xml:space="preserve">091 09 99 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</si>
  <si>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2014-2018 годы"</t>
  </si>
  <si>
    <t>ОТЧЕТ</t>
  </si>
  <si>
    <t xml:space="preserve">об исполнении доходов бюджета городского округа "поселок Палана" за 2015 год </t>
  </si>
  <si>
    <t>от  « ___» ________ 2016 г. №_________</t>
  </si>
  <si>
    <t>"Об исполнении бюджета городского округа "поселок Палана" за 2015 год"</t>
  </si>
  <si>
    <t>Утверждено</t>
  </si>
  <si>
    <t>Исполнено</t>
  </si>
  <si>
    <t>% исполнения</t>
  </si>
  <si>
    <t>Годовой объем</t>
  </si>
  <si>
    <t>(тыс.руб)</t>
  </si>
  <si>
    <t xml:space="preserve">Утверждено </t>
  </si>
  <si>
    <t xml:space="preserve">% исполнения </t>
  </si>
  <si>
    <t xml:space="preserve">ОТЧЕТ </t>
  </si>
  <si>
    <t xml:space="preserve">по исполнению источников  финансирования дефицита бюджета по кодам бюджетной классификации </t>
  </si>
  <si>
    <t>источников финансирования дефицита бюджета городского округа "поселок Палана" за 2015 год</t>
  </si>
  <si>
    <t>-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</si>
  <si>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расходов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"поселок Палана" за 2015год</t>
  </si>
  <si>
    <t xml:space="preserve">об исполнении ведомственной структуры расходов за 2015 год </t>
  </si>
  <si>
    <t>об исполнении расходов  бюджета городского округа "поселок  Палана" за 2015 год по разделам и                                                                                     подразделам классификации расходов бюджетов</t>
  </si>
  <si>
    <t>об исполнении ассигнований на реализацию целевых муниципальных программ</t>
  </si>
  <si>
    <t xml:space="preserve"> "Об исполнении бюджета городского округа "поселок Палана" за 2015 год"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</si>
</sst>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&quot;р.&quot;"/>
    <numFmt numFmtId="189" formatCode="[$-FC19]d\ mmmm\ yyyy\ &quot;г.&quot;"/>
    <numFmt numFmtId="190" formatCode="_-* #,##0.000_р_._-;\-* #,##0.000_р_._-;_-* &quot;-&quot;??_р_._-;_-@_-"/>
    <numFmt numFmtId="191" formatCode="_-* #,##0.0_р_._-;\-* #,##0.0_р_._-;_-* &quot;-&quot;??_р_._-;_-@_-"/>
  </numFmts>
  <fonts count="73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1"/>
      <name val="Times New Roman CE"/>
      <family val="1"/>
    </font>
    <font>
      <sz val="11"/>
      <name val="Times New Roman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b/>
      <i/>
      <sz val="9"/>
      <name val="Arial Cyr"/>
      <family val="2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0" xfId="56" applyNumberFormat="1" applyFont="1" applyFill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right" wrapText="1"/>
    </xf>
    <xf numFmtId="49" fontId="27" fillId="0" borderId="10" xfId="0" applyNumberFormat="1" applyFont="1" applyFill="1" applyBorder="1" applyAlignment="1">
      <alignment horizontal="right" wrapText="1"/>
    </xf>
    <xf numFmtId="0" fontId="2" fillId="0" borderId="0" xfId="56" applyNumberFormat="1" applyFont="1" applyFill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9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horizontal="right" wrapText="1"/>
      <protection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27" fillId="0" borderId="10" xfId="0" applyNumberFormat="1" applyFont="1" applyFill="1" applyBorder="1" applyAlignment="1">
      <alignment horizontal="justify" vertical="top" wrapText="1"/>
    </xf>
    <xf numFmtId="0" fontId="29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22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4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5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165" fontId="5" fillId="0" borderId="10" xfId="0" applyNumberFormat="1" applyFont="1" applyFill="1" applyBorder="1" applyAlignment="1">
      <alignment horizontal="right" wrapText="1"/>
    </xf>
    <xf numFmtId="169" fontId="27" fillId="0" borderId="10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right" wrapText="1"/>
    </xf>
    <xf numFmtId="0" fontId="27" fillId="0" borderId="12" xfId="0" applyNumberFormat="1" applyFont="1" applyFill="1" applyBorder="1" applyAlignment="1">
      <alignment horizontal="justify" vertical="top" wrapText="1"/>
    </xf>
    <xf numFmtId="0" fontId="27" fillId="0" borderId="13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10" xfId="58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58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left" wrapText="1"/>
    </xf>
    <xf numFmtId="0" fontId="27" fillId="0" borderId="12" xfId="0" applyNumberFormat="1" applyFont="1" applyFill="1" applyBorder="1" applyAlignment="1">
      <alignment vertical="top" wrapText="1"/>
    </xf>
    <xf numFmtId="0" fontId="27" fillId="0" borderId="13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left" wrapText="1"/>
    </xf>
    <xf numFmtId="165" fontId="5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177" fontId="28" fillId="0" borderId="10" xfId="0" applyNumberFormat="1" applyFont="1" applyBorder="1" applyAlignment="1">
      <alignment horizontal="left" wrapText="1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justify" vertical="center" wrapText="1"/>
    </xf>
    <xf numFmtId="165" fontId="2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165" fontId="5" fillId="0" borderId="10" xfId="55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 horizontal="center"/>
    </xf>
    <xf numFmtId="4" fontId="32" fillId="0" borderId="0" xfId="0" applyNumberFormat="1" applyFont="1" applyFill="1" applyAlignment="1">
      <alignment horizontal="center"/>
    </xf>
    <xf numFmtId="0" fontId="2" fillId="0" borderId="0" xfId="55" applyFont="1">
      <alignment/>
      <protection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right" wrapText="1"/>
    </xf>
    <xf numFmtId="165" fontId="9" fillId="34" borderId="10" xfId="0" applyNumberFormat="1" applyFont="1" applyFill="1" applyBorder="1" applyAlignment="1">
      <alignment horizontal="right" wrapText="1"/>
    </xf>
    <xf numFmtId="0" fontId="13" fillId="34" borderId="1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5" fontId="3" fillId="34" borderId="10" xfId="0" applyNumberFormat="1" applyFont="1" applyFill="1" applyBorder="1" applyAlignment="1">
      <alignment horizontal="right"/>
    </xf>
    <xf numFmtId="165" fontId="9" fillId="34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right" wrapText="1"/>
    </xf>
    <xf numFmtId="0" fontId="26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top"/>
    </xf>
    <xf numFmtId="0" fontId="9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justify" vertical="top"/>
    </xf>
    <xf numFmtId="2" fontId="3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right" wrapText="1"/>
    </xf>
    <xf numFmtId="2" fontId="12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justify" vertical="top" wrapText="1"/>
    </xf>
    <xf numFmtId="2" fontId="1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justify" vertical="top" wrapText="1"/>
    </xf>
    <xf numFmtId="0" fontId="9" fillId="34" borderId="0" xfId="0" applyFont="1" applyFill="1" applyAlignment="1">
      <alignment wrapText="1"/>
    </xf>
    <xf numFmtId="49" fontId="14" fillId="34" borderId="10" xfId="0" applyNumberFormat="1" applyFont="1" applyFill="1" applyBorder="1" applyAlignment="1">
      <alignment horizontal="right" wrapText="1"/>
    </xf>
    <xf numFmtId="2" fontId="9" fillId="34" borderId="13" xfId="0" applyNumberFormat="1" applyFont="1" applyFill="1" applyBorder="1" applyAlignment="1">
      <alignment horizontal="justify" vertical="top" wrapText="1"/>
    </xf>
    <xf numFmtId="2" fontId="13" fillId="34" borderId="10" xfId="0" applyNumberFormat="1" applyFont="1" applyFill="1" applyBorder="1" applyAlignment="1">
      <alignment horizontal="justify" vertical="top" wrapText="1"/>
    </xf>
    <xf numFmtId="165" fontId="3" fillId="34" borderId="10" xfId="0" applyNumberFormat="1" applyFont="1" applyFill="1" applyBorder="1" applyAlignment="1">
      <alignment horizontal="right" wrapText="1"/>
    </xf>
    <xf numFmtId="2" fontId="13" fillId="34" borderId="10" xfId="0" applyNumberFormat="1" applyFont="1" applyFill="1" applyBorder="1" applyAlignment="1">
      <alignment horizontal="justify" vertical="top"/>
    </xf>
    <xf numFmtId="0" fontId="16" fillId="34" borderId="10" xfId="0" applyFont="1" applyFill="1" applyBorder="1" applyAlignment="1">
      <alignment horizontal="justify" vertical="top"/>
    </xf>
    <xf numFmtId="165" fontId="9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left" vertical="top" wrapText="1"/>
    </xf>
    <xf numFmtId="2" fontId="15" fillId="34" borderId="10" xfId="0" applyNumberFormat="1" applyFont="1" applyFill="1" applyBorder="1" applyAlignment="1">
      <alignment horizontal="justify" vertical="top" wrapText="1"/>
    </xf>
    <xf numFmtId="2" fontId="9" fillId="34" borderId="10" xfId="0" applyNumberFormat="1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justify" vertical="top"/>
    </xf>
    <xf numFmtId="49" fontId="16" fillId="34" borderId="10" xfId="0" applyNumberFormat="1" applyFont="1" applyFill="1" applyBorder="1" applyAlignment="1">
      <alignment horizontal="right" wrapText="1"/>
    </xf>
    <xf numFmtId="0" fontId="13" fillId="34" borderId="10" xfId="0" applyNumberFormat="1" applyFont="1" applyFill="1" applyBorder="1" applyAlignment="1">
      <alignment horizontal="justify" vertical="top" wrapText="1"/>
    </xf>
    <xf numFmtId="2" fontId="9" fillId="34" borderId="13" xfId="0" applyNumberFormat="1" applyFont="1" applyFill="1" applyBorder="1" applyAlignment="1">
      <alignment horizontal="justify" vertical="top" wrapText="1"/>
    </xf>
    <xf numFmtId="2" fontId="14" fillId="34" borderId="10" xfId="0" applyNumberFormat="1" applyFont="1" applyFill="1" applyBorder="1" applyAlignment="1">
      <alignment horizontal="justify" vertical="top" wrapText="1"/>
    </xf>
    <xf numFmtId="2" fontId="13" fillId="34" borderId="10" xfId="0" applyNumberFormat="1" applyFont="1" applyFill="1" applyBorder="1" applyAlignment="1">
      <alignment horizontal="left" vertical="top" wrapText="1"/>
    </xf>
    <xf numFmtId="49" fontId="9" fillId="34" borderId="11" xfId="53" applyNumberFormat="1" applyFont="1" applyFill="1" applyBorder="1" applyAlignment="1">
      <alignment horizontal="left" wrapText="1"/>
      <protection/>
    </xf>
    <xf numFmtId="2" fontId="9" fillId="34" borderId="10" xfId="0" applyNumberFormat="1" applyFont="1" applyFill="1" applyBorder="1" applyAlignment="1">
      <alignment horizontal="left" vertical="top" wrapText="1"/>
    </xf>
    <xf numFmtId="2" fontId="9" fillId="34" borderId="11" xfId="53" applyNumberFormat="1" applyFont="1" applyFill="1" applyBorder="1" applyAlignment="1">
      <alignment horizontal="left" wrapText="1"/>
      <protection/>
    </xf>
    <xf numFmtId="49" fontId="3" fillId="34" borderId="10" xfId="53" applyNumberFormat="1" applyFont="1" applyFill="1" applyBorder="1" applyAlignment="1">
      <alignment horizontal="left" wrapText="1"/>
      <protection/>
    </xf>
    <xf numFmtId="0" fontId="9" fillId="34" borderId="15" xfId="53" applyNumberFormat="1" applyFont="1" applyFill="1" applyBorder="1" applyAlignment="1">
      <alignment horizontal="left" wrapText="1"/>
      <protection/>
    </xf>
    <xf numFmtId="0" fontId="16" fillId="34" borderId="12" xfId="0" applyFont="1" applyFill="1" applyBorder="1" applyAlignment="1">
      <alignment horizontal="justify" vertical="top"/>
    </xf>
    <xf numFmtId="2" fontId="13" fillId="34" borderId="12" xfId="0" applyNumberFormat="1" applyFont="1" applyFill="1" applyBorder="1" applyAlignment="1">
      <alignment horizontal="justify" vertical="top" wrapText="1"/>
    </xf>
    <xf numFmtId="49" fontId="9" fillId="34" borderId="12" xfId="0" applyNumberFormat="1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3" fontId="3" fillId="34" borderId="10" xfId="67" applyFont="1" applyFill="1" applyBorder="1" applyAlignment="1">
      <alignment horizontal="right"/>
    </xf>
    <xf numFmtId="43" fontId="9" fillId="34" borderId="10" xfId="67" applyFont="1" applyFill="1" applyBorder="1" applyAlignment="1">
      <alignment horizontal="right"/>
    </xf>
    <xf numFmtId="43" fontId="3" fillId="34" borderId="10" xfId="67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justify"/>
    </xf>
    <xf numFmtId="49" fontId="30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justify" vertical="top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vertical="top" wrapText="1"/>
    </xf>
    <xf numFmtId="0" fontId="12" fillId="34" borderId="10" xfId="0" applyNumberFormat="1" applyFont="1" applyFill="1" applyBorder="1" applyAlignment="1">
      <alignment horizontal="justify" vertical="top" wrapText="1"/>
    </xf>
    <xf numFmtId="49" fontId="3" fillId="34" borderId="12" xfId="0" applyNumberFormat="1" applyFont="1" applyFill="1" applyBorder="1" applyAlignment="1">
      <alignment horizontal="right" wrapText="1"/>
    </xf>
    <xf numFmtId="0" fontId="13" fillId="34" borderId="12" xfId="0" applyNumberFormat="1" applyFont="1" applyFill="1" applyBorder="1" applyAlignment="1">
      <alignment horizontal="justify" vertical="top" wrapText="1"/>
    </xf>
    <xf numFmtId="0" fontId="9" fillId="34" borderId="16" xfId="54" applyNumberFormat="1" applyFont="1" applyFill="1" applyBorder="1" applyAlignment="1">
      <alignment wrapText="1"/>
      <protection/>
    </xf>
    <xf numFmtId="0" fontId="23" fillId="34" borderId="10" xfId="54" applyNumberFormat="1" applyFont="1" applyFill="1" applyBorder="1" applyAlignment="1">
      <alignment wrapText="1"/>
      <protection/>
    </xf>
    <xf numFmtId="49" fontId="20" fillId="34" borderId="10" xfId="0" applyNumberFormat="1" applyFont="1" applyFill="1" applyBorder="1" applyAlignment="1">
      <alignment wrapText="1"/>
    </xf>
    <xf numFmtId="0" fontId="13" fillId="34" borderId="10" xfId="0" applyNumberFormat="1" applyFont="1" applyFill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justify" vertical="top" wrapText="1"/>
    </xf>
    <xf numFmtId="49" fontId="7" fillId="34" borderId="17" xfId="53" applyNumberFormat="1" applyFont="1" applyFill="1" applyBorder="1" applyAlignment="1">
      <alignment horizontal="left" vertical="top" wrapText="1"/>
      <protection/>
    </xf>
    <xf numFmtId="49" fontId="3" fillId="34" borderId="17" xfId="53" applyNumberFormat="1" applyFont="1" applyFill="1" applyBorder="1" applyAlignment="1">
      <alignment horizontal="right"/>
      <protection/>
    </xf>
    <xf numFmtId="0" fontId="3" fillId="34" borderId="14" xfId="0" applyFont="1" applyFill="1" applyBorder="1" applyAlignment="1">
      <alignment horizontal="justify" vertical="top"/>
    </xf>
    <xf numFmtId="0" fontId="9" fillId="34" borderId="10" xfId="0" applyNumberFormat="1" applyFont="1" applyFill="1" applyBorder="1" applyAlignment="1">
      <alignment vertical="top" wrapText="1"/>
    </xf>
    <xf numFmtId="0" fontId="20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9" fillId="34" borderId="15" xfId="0" applyNumberFormat="1" applyFont="1" applyFill="1" applyBorder="1" applyAlignment="1">
      <alignment horizontal="justify" vertical="top" wrapText="1"/>
    </xf>
    <xf numFmtId="0" fontId="14" fillId="34" borderId="10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justify" vertical="top"/>
    </xf>
    <xf numFmtId="0" fontId="10" fillId="34" borderId="0" xfId="0" applyFont="1" applyFill="1" applyAlignment="1">
      <alignment/>
    </xf>
    <xf numFmtId="165" fontId="7" fillId="34" borderId="10" xfId="0" applyNumberFormat="1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165" fontId="7" fillId="34" borderId="10" xfId="0" applyNumberFormat="1" applyFont="1" applyFill="1" applyBorder="1" applyAlignment="1">
      <alignment horizontal="right" wrapText="1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0" borderId="0" xfId="0" applyBorder="1" applyAlignment="1">
      <alignment horizontal="right" wrapText="1"/>
    </xf>
    <xf numFmtId="0" fontId="9" fillId="34" borderId="18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6" fillId="0" borderId="0" xfId="59" applyNumberFormat="1" applyFont="1" applyFill="1" applyAlignment="1">
      <alignment horizontal="center" vertical="center"/>
      <protection/>
    </xf>
    <xf numFmtId="0" fontId="9" fillId="0" borderId="0" xfId="59" applyNumberFormat="1" applyFont="1" applyFill="1" applyAlignment="1">
      <alignment horizontal="right" vertical="center"/>
      <protection/>
    </xf>
    <xf numFmtId="191" fontId="7" fillId="0" borderId="10" xfId="67" applyNumberFormat="1" applyFont="1" applyFill="1" applyBorder="1" applyAlignment="1">
      <alignment horizontal="center" vertical="center"/>
    </xf>
    <xf numFmtId="191" fontId="5" fillId="0" borderId="10" xfId="67" applyNumberFormat="1" applyFont="1" applyFill="1" applyBorder="1" applyAlignment="1">
      <alignment horizontal="center" vertical="center"/>
    </xf>
    <xf numFmtId="191" fontId="20" fillId="0" borderId="10" xfId="67" applyNumberFormat="1" applyFont="1" applyFill="1" applyBorder="1" applyAlignment="1">
      <alignment horizontal="center" vertical="center"/>
    </xf>
    <xf numFmtId="191" fontId="22" fillId="0" borderId="10" xfId="67" applyNumberFormat="1" applyFont="1" applyFill="1" applyBorder="1" applyAlignment="1">
      <alignment horizontal="center" vertical="center"/>
    </xf>
    <xf numFmtId="191" fontId="7" fillId="34" borderId="10" xfId="67" applyNumberFormat="1" applyFont="1" applyFill="1" applyBorder="1" applyAlignment="1">
      <alignment horizontal="right"/>
    </xf>
    <xf numFmtId="191" fontId="5" fillId="34" borderId="10" xfId="67" applyNumberFormat="1" applyFont="1" applyFill="1" applyBorder="1" applyAlignment="1">
      <alignment horizontal="right"/>
    </xf>
    <xf numFmtId="191" fontId="3" fillId="34" borderId="10" xfId="67" applyNumberFormat="1" applyFont="1" applyFill="1" applyBorder="1" applyAlignment="1">
      <alignment horizontal="right"/>
    </xf>
    <xf numFmtId="191" fontId="9" fillId="34" borderId="10" xfId="67" applyNumberFormat="1" applyFont="1" applyFill="1" applyBorder="1" applyAlignment="1">
      <alignment horizontal="right"/>
    </xf>
    <xf numFmtId="191" fontId="27" fillId="0" borderId="10" xfId="6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49" fontId="20" fillId="0" borderId="12" xfId="57" applyNumberFormat="1" applyFont="1" applyFill="1" applyBorder="1" applyAlignment="1">
      <alignment horizontal="center" vertical="center" wrapText="1"/>
      <protection/>
    </xf>
    <xf numFmtId="49" fontId="20" fillId="0" borderId="14" xfId="57" applyNumberFormat="1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4" fontId="22" fillId="0" borderId="18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4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6" fillId="0" borderId="0" xfId="0" applyFont="1" applyFill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9" fillId="34" borderId="16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 wrapText="1"/>
    </xf>
    <xf numFmtId="0" fontId="9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9" fillId="34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56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0" borderId="16" xfId="56" applyNumberFormat="1" applyFont="1" applyFill="1" applyBorder="1" applyAlignment="1">
      <alignment horizontal="center" vertical="center" wrapText="1"/>
      <protection/>
    </xf>
    <xf numFmtId="0" fontId="2" fillId="0" borderId="22" xfId="56" applyNumberFormat="1" applyFont="1" applyFill="1" applyBorder="1" applyAlignment="1">
      <alignment horizontal="center" vertical="center" wrapText="1"/>
      <protection/>
    </xf>
    <xf numFmtId="0" fontId="2" fillId="0" borderId="23" xfId="56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27" fillId="0" borderId="12" xfId="0" applyNumberFormat="1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49" fontId="27" fillId="0" borderId="12" xfId="0" applyNumberFormat="1" applyFont="1" applyFill="1" applyBorder="1" applyAlignment="1">
      <alignment horizontal="center" vertical="top"/>
    </xf>
    <xf numFmtId="49" fontId="27" fillId="0" borderId="14" xfId="0" applyNumberFormat="1" applyFont="1" applyFill="1" applyBorder="1" applyAlignment="1">
      <alignment horizontal="center" vertical="top"/>
    </xf>
    <xf numFmtId="0" fontId="27" fillId="0" borderId="14" xfId="0" applyNumberFormat="1" applyFont="1" applyFill="1" applyBorder="1" applyAlignment="1">
      <alignment horizontal="justify" vertical="top" wrapText="1"/>
    </xf>
    <xf numFmtId="0" fontId="29" fillId="0" borderId="12" xfId="0" applyNumberFormat="1" applyFont="1" applyFill="1" applyBorder="1" applyAlignment="1">
      <alignment horizontal="justify" vertical="top" wrapText="1"/>
    </xf>
    <xf numFmtId="0" fontId="29" fillId="0" borderId="14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6" fillId="0" borderId="0" xfId="59" applyNumberFormat="1" applyFont="1" applyFill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ож 5,6" xfId="58"/>
    <cellStyle name="Обычный_ЦелПрограммыИСПОЛН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22">
      <selection activeCell="F16" sqref="F16"/>
    </sheetView>
  </sheetViews>
  <sheetFormatPr defaultColWidth="9.00390625" defaultRowHeight="12.75"/>
  <cols>
    <col min="1" max="1" width="26.875" style="121" customWidth="1"/>
    <col min="2" max="2" width="49.875" style="123" customWidth="1"/>
    <col min="3" max="3" width="17.75390625" style="125" customWidth="1"/>
    <col min="4" max="4" width="19.75390625" style="122" customWidth="1"/>
    <col min="5" max="5" width="14.25390625" style="123" customWidth="1"/>
    <col min="6" max="16384" width="9.125" style="123" customWidth="1"/>
  </cols>
  <sheetData>
    <row r="1" spans="2:5" ht="15">
      <c r="B1" s="12"/>
      <c r="C1" s="257" t="s">
        <v>12</v>
      </c>
      <c r="D1" s="258"/>
      <c r="E1" s="258"/>
    </row>
    <row r="2" spans="2:3" ht="15" hidden="1">
      <c r="B2" s="12"/>
      <c r="C2" s="11" t="s">
        <v>121</v>
      </c>
    </row>
    <row r="3" spans="2:5" ht="15">
      <c r="B3" s="12"/>
      <c r="C3" s="257" t="s">
        <v>119</v>
      </c>
      <c r="D3" s="258"/>
      <c r="E3" s="258"/>
    </row>
    <row r="4" spans="1:5" ht="15" customHeight="1">
      <c r="A4" s="124" t="s">
        <v>263</v>
      </c>
      <c r="B4" s="257" t="s">
        <v>120</v>
      </c>
      <c r="C4" s="259"/>
      <c r="D4" s="258"/>
      <c r="E4" s="258"/>
    </row>
    <row r="5" spans="1:5" ht="14.25" customHeight="1">
      <c r="A5" s="257" t="s">
        <v>617</v>
      </c>
      <c r="B5" s="257"/>
      <c r="C5" s="257"/>
      <c r="D5" s="258"/>
      <c r="E5" s="258"/>
    </row>
    <row r="6" spans="1:5" ht="15.75" customHeight="1">
      <c r="A6" s="10"/>
      <c r="B6" s="257" t="s">
        <v>13</v>
      </c>
      <c r="C6" s="259"/>
      <c r="D6" s="258"/>
      <c r="E6" s="258"/>
    </row>
    <row r="7" spans="1:3" ht="14.25" customHeight="1">
      <c r="A7" s="10"/>
      <c r="B7" s="11"/>
      <c r="C7" s="209"/>
    </row>
    <row r="8" spans="1:3" ht="15.75" customHeight="1">
      <c r="A8" s="126"/>
      <c r="B8" s="269" t="s">
        <v>609</v>
      </c>
      <c r="C8" s="269"/>
    </row>
    <row r="9" spans="1:5" ht="18.75" customHeight="1">
      <c r="A9" s="270" t="s">
        <v>610</v>
      </c>
      <c r="B9" s="270"/>
      <c r="C9" s="270"/>
      <c r="D9" s="270"/>
      <c r="E9" s="270"/>
    </row>
    <row r="10" spans="1:5" ht="21" customHeight="1">
      <c r="A10" s="270" t="s">
        <v>611</v>
      </c>
      <c r="B10" s="270"/>
      <c r="C10" s="270"/>
      <c r="D10" s="270"/>
      <c r="E10" s="270"/>
    </row>
    <row r="11" spans="1:5" ht="15">
      <c r="A11" s="127"/>
      <c r="B11" s="128"/>
      <c r="C11" s="264" t="s">
        <v>264</v>
      </c>
      <c r="D11" s="265"/>
      <c r="E11" s="265"/>
    </row>
    <row r="12" spans="1:5" ht="12" customHeight="1">
      <c r="A12" s="260" t="s">
        <v>265</v>
      </c>
      <c r="B12" s="262" t="s">
        <v>266</v>
      </c>
      <c r="C12" s="266" t="s">
        <v>54</v>
      </c>
      <c r="D12" s="267"/>
      <c r="E12" s="268"/>
    </row>
    <row r="13" spans="1:5" ht="38.25" customHeight="1">
      <c r="A13" s="261"/>
      <c r="B13" s="263"/>
      <c r="C13" s="45" t="s">
        <v>607</v>
      </c>
      <c r="D13" s="45" t="s">
        <v>603</v>
      </c>
      <c r="E13" s="45" t="s">
        <v>608</v>
      </c>
    </row>
    <row r="14" spans="1:5" ht="27" customHeight="1">
      <c r="A14" s="129"/>
      <c r="B14" s="130" t="s">
        <v>267</v>
      </c>
      <c r="C14" s="131">
        <f>SUM(C15+C20)</f>
        <v>13109.022230000002</v>
      </c>
      <c r="D14" s="131">
        <f>SUM(D15+D20)</f>
        <v>11059.551150000014</v>
      </c>
      <c r="E14" s="250">
        <f>D14/C14*100</f>
        <v>84.36595007589679</v>
      </c>
    </row>
    <row r="15" spans="1:5" ht="33" customHeight="1">
      <c r="A15" s="132" t="s">
        <v>268</v>
      </c>
      <c r="B15" s="133" t="s">
        <v>269</v>
      </c>
      <c r="C15" s="134">
        <f>SUM(C16-C18)</f>
        <v>0</v>
      </c>
      <c r="D15" s="134">
        <f>SUM(D16-D18)</f>
        <v>0</v>
      </c>
      <c r="E15" s="251" t="s">
        <v>612</v>
      </c>
    </row>
    <row r="16" spans="1:5" s="136" customFormat="1" ht="47.25" customHeight="1">
      <c r="A16" s="132" t="s">
        <v>270</v>
      </c>
      <c r="B16" s="135" t="s">
        <v>271</v>
      </c>
      <c r="C16" s="134">
        <f>SUM(C17)</f>
        <v>0</v>
      </c>
      <c r="D16" s="134">
        <f>SUM(D17)</f>
        <v>0</v>
      </c>
      <c r="E16" s="251" t="s">
        <v>612</v>
      </c>
    </row>
    <row r="17" spans="1:5" s="137" customFormat="1" ht="47.25" customHeight="1">
      <c r="A17" s="132" t="s">
        <v>272</v>
      </c>
      <c r="B17" s="135" t="s">
        <v>273</v>
      </c>
      <c r="C17" s="134">
        <v>0</v>
      </c>
      <c r="D17" s="134">
        <v>0</v>
      </c>
      <c r="E17" s="251" t="s">
        <v>612</v>
      </c>
    </row>
    <row r="18" spans="1:5" s="136" customFormat="1" ht="57.75" customHeight="1">
      <c r="A18" s="132" t="s">
        <v>274</v>
      </c>
      <c r="B18" s="135" t="s">
        <v>275</v>
      </c>
      <c r="C18" s="134">
        <f>SUM(C19)</f>
        <v>0</v>
      </c>
      <c r="D18" s="134">
        <f>SUM(D19)</f>
        <v>0</v>
      </c>
      <c r="E18" s="251" t="s">
        <v>612</v>
      </c>
    </row>
    <row r="19" spans="1:5" s="137" customFormat="1" ht="54.75" customHeight="1">
      <c r="A19" s="132" t="s">
        <v>276</v>
      </c>
      <c r="B19" s="135" t="s">
        <v>277</v>
      </c>
      <c r="C19" s="134">
        <v>0</v>
      </c>
      <c r="D19" s="134">
        <v>0</v>
      </c>
      <c r="E19" s="251" t="s">
        <v>612</v>
      </c>
    </row>
    <row r="20" spans="1:5" s="136" customFormat="1" ht="55.5" customHeight="1">
      <c r="A20" s="132" t="s">
        <v>278</v>
      </c>
      <c r="B20" s="133" t="s">
        <v>279</v>
      </c>
      <c r="C20" s="134">
        <f>SUM(C25+C21)</f>
        <v>13109.022230000002</v>
      </c>
      <c r="D20" s="134">
        <f>SUM(D25+D21)</f>
        <v>11059.551150000014</v>
      </c>
      <c r="E20" s="251">
        <f aca="true" t="shared" si="0" ref="E20:E28">D20/C20*100</f>
        <v>84.36595007589679</v>
      </c>
    </row>
    <row r="21" spans="1:5" s="136" customFormat="1" ht="32.25" customHeight="1">
      <c r="A21" s="132" t="s">
        <v>280</v>
      </c>
      <c r="B21" s="135" t="s">
        <v>281</v>
      </c>
      <c r="C21" s="138">
        <f>SUM(C22)</f>
        <v>-479893.87106</v>
      </c>
      <c r="D21" s="138">
        <f>SUM(D22)</f>
        <v>-454718.08984</v>
      </c>
      <c r="E21" s="251">
        <f t="shared" si="0"/>
        <v>94.75388565301091</v>
      </c>
    </row>
    <row r="22" spans="1:5" s="136" customFormat="1" ht="21.75" customHeight="1">
      <c r="A22" s="132" t="s">
        <v>282</v>
      </c>
      <c r="B22" s="135" t="s">
        <v>283</v>
      </c>
      <c r="C22" s="138">
        <f>SUM(C23)</f>
        <v>-479893.87106</v>
      </c>
      <c r="D22" s="138">
        <f>SUM(D23)</f>
        <v>-454718.08984</v>
      </c>
      <c r="E22" s="251">
        <f t="shared" si="0"/>
        <v>94.75388565301091</v>
      </c>
    </row>
    <row r="23" spans="1:5" s="137" customFormat="1" ht="30" customHeight="1">
      <c r="A23" s="132" t="s">
        <v>284</v>
      </c>
      <c r="B23" s="135" t="s">
        <v>285</v>
      </c>
      <c r="C23" s="138">
        <v>-479893.87106</v>
      </c>
      <c r="D23" s="138">
        <v>-454718.08984</v>
      </c>
      <c r="E23" s="251">
        <f t="shared" si="0"/>
        <v>94.75388565301091</v>
      </c>
    </row>
    <row r="24" spans="1:5" ht="36.75" customHeight="1">
      <c r="A24" s="132" t="s">
        <v>286</v>
      </c>
      <c r="B24" s="135" t="s">
        <v>287</v>
      </c>
      <c r="C24" s="139">
        <f>C25</f>
        <v>493002.89329</v>
      </c>
      <c r="D24" s="139">
        <f>D25</f>
        <v>465777.64099</v>
      </c>
      <c r="E24" s="251">
        <f t="shared" si="0"/>
        <v>94.47766885944313</v>
      </c>
    </row>
    <row r="25" spans="1:5" s="140" customFormat="1" ht="31.5" customHeight="1">
      <c r="A25" s="132" t="s">
        <v>288</v>
      </c>
      <c r="B25" s="135" t="s">
        <v>289</v>
      </c>
      <c r="C25" s="138">
        <f>SUM(C26)</f>
        <v>493002.89329</v>
      </c>
      <c r="D25" s="138">
        <f>D26</f>
        <v>465777.64099</v>
      </c>
      <c r="E25" s="251">
        <f t="shared" si="0"/>
        <v>94.47766885944313</v>
      </c>
    </row>
    <row r="26" spans="1:5" ht="21" customHeight="1">
      <c r="A26" s="132" t="s">
        <v>290</v>
      </c>
      <c r="B26" s="135" t="s">
        <v>291</v>
      </c>
      <c r="C26" s="139">
        <f>C27</f>
        <v>493002.89329</v>
      </c>
      <c r="D26" s="139">
        <f>D27</f>
        <v>465777.64099</v>
      </c>
      <c r="E26" s="251">
        <f t="shared" si="0"/>
        <v>94.47766885944313</v>
      </c>
    </row>
    <row r="27" spans="1:5" ht="29.25" customHeight="1">
      <c r="A27" s="132" t="s">
        <v>292</v>
      </c>
      <c r="B27" s="135" t="s">
        <v>293</v>
      </c>
      <c r="C27" s="139">
        <f>C28</f>
        <v>493002.89329</v>
      </c>
      <c r="D27" s="139">
        <f>D28</f>
        <v>465777.64099</v>
      </c>
      <c r="E27" s="251">
        <f t="shared" si="0"/>
        <v>94.47766885944313</v>
      </c>
    </row>
    <row r="28" spans="1:5" ht="36" customHeight="1">
      <c r="A28" s="132" t="s">
        <v>294</v>
      </c>
      <c r="B28" s="135" t="s">
        <v>295</v>
      </c>
      <c r="C28" s="141">
        <v>493002.89329</v>
      </c>
      <c r="D28" s="141">
        <v>465777.64099</v>
      </c>
      <c r="E28" s="251">
        <f t="shared" si="0"/>
        <v>94.47766885944313</v>
      </c>
    </row>
    <row r="29" spans="1:3" s="144" customFormat="1" ht="27.75" customHeight="1">
      <c r="A29" s="142"/>
      <c r="B29" s="140"/>
      <c r="C29" s="143"/>
    </row>
    <row r="31" spans="1:3" ht="12.75">
      <c r="A31" s="145"/>
      <c r="B31" s="6"/>
      <c r="C31" s="146"/>
    </row>
  </sheetData>
  <sheetProtection/>
  <mergeCells count="12">
    <mergeCell ref="A9:E9"/>
    <mergeCell ref="A10:E10"/>
    <mergeCell ref="C1:E1"/>
    <mergeCell ref="B4:E4"/>
    <mergeCell ref="A5:E5"/>
    <mergeCell ref="B6:E6"/>
    <mergeCell ref="A12:A13"/>
    <mergeCell ref="B12:B13"/>
    <mergeCell ref="C11:E11"/>
    <mergeCell ref="C12:E12"/>
    <mergeCell ref="B8:C8"/>
    <mergeCell ref="C3:E3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zoomScalePageLayoutView="0" workbookViewId="0" topLeftCell="A59">
      <selection activeCell="G20" sqref="G20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4" width="20.375" style="0" customWidth="1"/>
    <col min="5" max="5" width="14.00390625" style="0" customWidth="1"/>
  </cols>
  <sheetData>
    <row r="1" spans="1:7" ht="12" customHeight="1">
      <c r="A1" s="36"/>
      <c r="B1" s="257" t="s">
        <v>11</v>
      </c>
      <c r="C1" s="257"/>
      <c r="D1" s="272"/>
      <c r="E1" s="272"/>
      <c r="F1" s="11"/>
      <c r="G1" s="118"/>
    </row>
    <row r="2" spans="1:7" ht="15">
      <c r="A2" s="257" t="s">
        <v>119</v>
      </c>
      <c r="B2" s="257"/>
      <c r="C2" s="257"/>
      <c r="D2" s="272"/>
      <c r="E2" s="272"/>
      <c r="F2" s="11"/>
      <c r="G2" s="118"/>
    </row>
    <row r="3" spans="1:7" ht="15">
      <c r="A3" s="257" t="s">
        <v>120</v>
      </c>
      <c r="B3" s="257"/>
      <c r="C3" s="257"/>
      <c r="D3" s="272"/>
      <c r="E3" s="272"/>
      <c r="F3" s="11"/>
      <c r="G3" s="118"/>
    </row>
    <row r="4" spans="1:7" ht="15" customHeight="1">
      <c r="A4" s="273" t="s">
        <v>601</v>
      </c>
      <c r="B4" s="273"/>
      <c r="C4" s="273"/>
      <c r="D4" s="274"/>
      <c r="E4" s="274"/>
      <c r="F4" s="119"/>
      <c r="G4" s="118"/>
    </row>
    <row r="5" spans="1:7" ht="15">
      <c r="A5" s="10"/>
      <c r="B5" s="257" t="s">
        <v>600</v>
      </c>
      <c r="C5" s="257"/>
      <c r="D5" s="258"/>
      <c r="E5" s="258"/>
      <c r="F5" s="118"/>
      <c r="G5" s="118"/>
    </row>
    <row r="6" spans="1:7" ht="15">
      <c r="A6" s="36"/>
      <c r="B6" s="11"/>
      <c r="C6" s="11"/>
      <c r="D6" s="11"/>
      <c r="E6" s="11"/>
      <c r="F6" s="118"/>
      <c r="G6" s="118"/>
    </row>
    <row r="7" spans="1:6" ht="18.75">
      <c r="A7" s="271" t="s">
        <v>598</v>
      </c>
      <c r="B7" s="258"/>
      <c r="C7" s="258"/>
      <c r="D7" s="258"/>
      <c r="E7" s="258"/>
      <c r="F7" s="5"/>
    </row>
    <row r="8" spans="1:5" ht="30" customHeight="1">
      <c r="A8" s="271" t="s">
        <v>599</v>
      </c>
      <c r="B8" s="271"/>
      <c r="C8" s="258"/>
      <c r="D8" s="258"/>
      <c r="E8" s="258"/>
    </row>
    <row r="9" spans="1:5" ht="30" customHeight="1">
      <c r="A9" s="151"/>
      <c r="B9" s="151"/>
      <c r="C9" s="118"/>
      <c r="E9" s="152" t="s">
        <v>606</v>
      </c>
    </row>
    <row r="10" spans="1:5" ht="18" customHeight="1">
      <c r="A10" s="275" t="s">
        <v>297</v>
      </c>
      <c r="B10" s="278" t="s">
        <v>296</v>
      </c>
      <c r="C10" s="281" t="s">
        <v>605</v>
      </c>
      <c r="D10" s="282"/>
      <c r="E10" s="283"/>
    </row>
    <row r="11" spans="1:5" ht="15.75" customHeight="1">
      <c r="A11" s="276"/>
      <c r="B11" s="279"/>
      <c r="C11" s="287" t="s">
        <v>602</v>
      </c>
      <c r="D11" s="287" t="s">
        <v>603</v>
      </c>
      <c r="E11" s="287" t="s">
        <v>604</v>
      </c>
    </row>
    <row r="12" spans="1:5" ht="19.5" customHeight="1">
      <c r="A12" s="277"/>
      <c r="B12" s="280"/>
      <c r="C12" s="287"/>
      <c r="D12" s="287"/>
      <c r="E12" s="287"/>
    </row>
    <row r="13" spans="1:5" ht="19.5" customHeight="1">
      <c r="A13" s="22" t="s">
        <v>18</v>
      </c>
      <c r="B13" s="23" t="s">
        <v>307</v>
      </c>
      <c r="C13" s="86">
        <f>C14+C17+C18+C25+C28+C29+C35+C37+C40+C41+C42+C43</f>
        <v>73125.50087</v>
      </c>
      <c r="D13" s="86">
        <f>D14+D17+D18+D25+D28+D29+D35+D37+D40+D41+D42+D43</f>
        <v>63797.20176999999</v>
      </c>
      <c r="E13" s="248">
        <f>D13/C13*100</f>
        <v>87.24343903423849</v>
      </c>
    </row>
    <row r="14" spans="1:5" ht="19.5" customHeight="1">
      <c r="A14" s="24" t="s">
        <v>19</v>
      </c>
      <c r="B14" s="25" t="s">
        <v>20</v>
      </c>
      <c r="C14" s="86">
        <f>C15+C16</f>
        <v>37802.44309</v>
      </c>
      <c r="D14" s="86">
        <f>D15+D16</f>
        <v>34021.770379999994</v>
      </c>
      <c r="E14" s="248">
        <f aca="true" t="shared" si="0" ref="E14:E77">D14/C14*100</f>
        <v>89.9988667372662</v>
      </c>
    </row>
    <row r="15" spans="1:5" ht="15">
      <c r="A15" s="26" t="s">
        <v>21</v>
      </c>
      <c r="B15" s="27" t="s">
        <v>22</v>
      </c>
      <c r="C15" s="113">
        <v>90</v>
      </c>
      <c r="D15" s="113">
        <v>-27.35369</v>
      </c>
      <c r="E15" s="249">
        <f t="shared" si="0"/>
        <v>-30.39298888888889</v>
      </c>
    </row>
    <row r="16" spans="1:5" ht="15">
      <c r="A16" s="26" t="s">
        <v>23</v>
      </c>
      <c r="B16" s="27" t="s">
        <v>313</v>
      </c>
      <c r="C16" s="113">
        <v>37712.44309</v>
      </c>
      <c r="D16" s="113">
        <v>34049.12407</v>
      </c>
      <c r="E16" s="249">
        <f t="shared" si="0"/>
        <v>90.28617952102024</v>
      </c>
    </row>
    <row r="17" spans="1:5" ht="50.25" customHeight="1">
      <c r="A17" s="90" t="s">
        <v>308</v>
      </c>
      <c r="B17" s="87" t="s">
        <v>309</v>
      </c>
      <c r="C17" s="114">
        <v>3092.30483</v>
      </c>
      <c r="D17" s="114">
        <v>3068.06305</v>
      </c>
      <c r="E17" s="248">
        <f t="shared" si="0"/>
        <v>99.21606111516503</v>
      </c>
    </row>
    <row r="18" spans="1:5" ht="15.75" customHeight="1">
      <c r="A18" s="24" t="s">
        <v>314</v>
      </c>
      <c r="B18" s="25" t="s">
        <v>315</v>
      </c>
      <c r="C18" s="86">
        <f>C19+C20+C21+C22+C23+C24</f>
        <v>5626</v>
      </c>
      <c r="D18" s="86">
        <f>D19+D20+D21+D22+D23+D24</f>
        <v>4977.25471</v>
      </c>
      <c r="E18" s="248">
        <f t="shared" si="0"/>
        <v>88.4688003910416</v>
      </c>
    </row>
    <row r="19" spans="1:5" ht="36" customHeight="1">
      <c r="A19" s="26" t="s">
        <v>468</v>
      </c>
      <c r="B19" s="27" t="s">
        <v>469</v>
      </c>
      <c r="C19" s="113">
        <v>1440</v>
      </c>
      <c r="D19" s="113">
        <v>1140.50992</v>
      </c>
      <c r="E19" s="249">
        <f t="shared" si="0"/>
        <v>79.20207777777777</v>
      </c>
    </row>
    <row r="20" spans="1:5" ht="48.75" customHeight="1">
      <c r="A20" s="26" t="s">
        <v>470</v>
      </c>
      <c r="B20" s="27" t="s">
        <v>498</v>
      </c>
      <c r="C20" s="113">
        <v>460</v>
      </c>
      <c r="D20" s="113">
        <v>481.30848</v>
      </c>
      <c r="E20" s="249">
        <f t="shared" si="0"/>
        <v>104.63227826086955</v>
      </c>
    </row>
    <row r="21" spans="1:5" ht="33.75" customHeight="1">
      <c r="A21" s="26" t="s">
        <v>62</v>
      </c>
      <c r="B21" s="27" t="s">
        <v>212</v>
      </c>
      <c r="C21" s="113">
        <v>140</v>
      </c>
      <c r="D21" s="113">
        <v>124.2602</v>
      </c>
      <c r="E21" s="249">
        <f t="shared" si="0"/>
        <v>88.75728571428571</v>
      </c>
    </row>
    <row r="22" spans="1:5" ht="33" customHeight="1">
      <c r="A22" s="26" t="s">
        <v>471</v>
      </c>
      <c r="B22" s="27" t="s">
        <v>472</v>
      </c>
      <c r="C22" s="113">
        <v>3300</v>
      </c>
      <c r="D22" s="113">
        <v>3231.23635</v>
      </c>
      <c r="E22" s="249">
        <f t="shared" si="0"/>
        <v>97.91625303030304</v>
      </c>
    </row>
    <row r="23" spans="1:5" ht="16.5" customHeight="1">
      <c r="A23" s="26" t="s">
        <v>464</v>
      </c>
      <c r="B23" s="27" t="s">
        <v>465</v>
      </c>
      <c r="C23" s="113">
        <v>280</v>
      </c>
      <c r="D23" s="113">
        <v>-0.06024</v>
      </c>
      <c r="E23" s="249">
        <f t="shared" si="0"/>
        <v>-0.021514285714285715</v>
      </c>
    </row>
    <row r="24" spans="1:5" ht="30" customHeight="1">
      <c r="A24" s="26" t="s">
        <v>458</v>
      </c>
      <c r="B24" s="27" t="s">
        <v>459</v>
      </c>
      <c r="C24" s="113">
        <v>6</v>
      </c>
      <c r="D24" s="113">
        <v>0</v>
      </c>
      <c r="E24" s="249">
        <f t="shared" si="0"/>
        <v>0</v>
      </c>
    </row>
    <row r="25" spans="1:5" ht="16.5" customHeight="1">
      <c r="A25" s="24" t="s">
        <v>473</v>
      </c>
      <c r="B25" s="25" t="s">
        <v>474</v>
      </c>
      <c r="C25" s="86">
        <f>C26+C27</f>
        <v>3350</v>
      </c>
      <c r="D25" s="86">
        <f>D26+D27</f>
        <v>2947.9260200000003</v>
      </c>
      <c r="E25" s="248">
        <f t="shared" si="0"/>
        <v>87.99779164179105</v>
      </c>
    </row>
    <row r="26" spans="1:5" ht="15">
      <c r="A26" s="26" t="s">
        <v>475</v>
      </c>
      <c r="B26" s="27" t="s">
        <v>444</v>
      </c>
      <c r="C26" s="113">
        <v>420</v>
      </c>
      <c r="D26" s="113">
        <v>472.64996</v>
      </c>
      <c r="E26" s="249">
        <f t="shared" si="0"/>
        <v>112.53570476190478</v>
      </c>
    </row>
    <row r="27" spans="1:5" ht="15">
      <c r="A27" s="26" t="s">
        <v>445</v>
      </c>
      <c r="B27" s="27" t="s">
        <v>446</v>
      </c>
      <c r="C27" s="113">
        <v>2930</v>
      </c>
      <c r="D27" s="113">
        <v>2475.27606</v>
      </c>
      <c r="E27" s="249">
        <f t="shared" si="0"/>
        <v>84.48041160409558</v>
      </c>
    </row>
    <row r="28" spans="1:5" ht="20.25" customHeight="1">
      <c r="A28" s="24" t="s">
        <v>447</v>
      </c>
      <c r="B28" s="25" t="s">
        <v>448</v>
      </c>
      <c r="C28" s="114">
        <v>425</v>
      </c>
      <c r="D28" s="114">
        <v>426.42273</v>
      </c>
      <c r="E28" s="248">
        <f t="shared" si="0"/>
        <v>100.33475999999999</v>
      </c>
    </row>
    <row r="29" spans="1:5" ht="50.25" customHeight="1">
      <c r="A29" s="24" t="s">
        <v>449</v>
      </c>
      <c r="B29" s="25" t="s">
        <v>450</v>
      </c>
      <c r="C29" s="86">
        <f>C30+C31+C32+C33+C34</f>
        <v>8699.93695</v>
      </c>
      <c r="D29" s="86">
        <f>D30+D31+D32+D33+D34</f>
        <v>6795.6415</v>
      </c>
      <c r="E29" s="248">
        <f t="shared" si="0"/>
        <v>78.11138792218489</v>
      </c>
    </row>
    <row r="30" spans="1:5" ht="77.25" customHeight="1">
      <c r="A30" s="26" t="s">
        <v>30</v>
      </c>
      <c r="B30" s="28" t="s">
        <v>150</v>
      </c>
      <c r="C30" s="113">
        <v>427</v>
      </c>
      <c r="D30" s="113">
        <v>499.08221</v>
      </c>
      <c r="E30" s="249">
        <f t="shared" si="0"/>
        <v>116.88107962529273</v>
      </c>
    </row>
    <row r="31" spans="1:5" ht="80.25" customHeight="1">
      <c r="A31" s="26" t="s">
        <v>166</v>
      </c>
      <c r="B31" s="28" t="s">
        <v>514</v>
      </c>
      <c r="C31" s="113">
        <v>1458</v>
      </c>
      <c r="D31" s="113">
        <v>1468.97716</v>
      </c>
      <c r="E31" s="249">
        <f t="shared" si="0"/>
        <v>100.7528916323731</v>
      </c>
    </row>
    <row r="32" spans="1:5" ht="63.75" customHeight="1">
      <c r="A32" s="26" t="s">
        <v>515</v>
      </c>
      <c r="B32" s="28" t="s">
        <v>517</v>
      </c>
      <c r="C32" s="113">
        <v>4124.93695</v>
      </c>
      <c r="D32" s="113">
        <v>1805.07231</v>
      </c>
      <c r="E32" s="249">
        <f t="shared" si="0"/>
        <v>43.75999759220562</v>
      </c>
    </row>
    <row r="33" spans="1:5" ht="52.5" customHeight="1">
      <c r="A33" s="29" t="s">
        <v>518</v>
      </c>
      <c r="B33" s="28" t="s">
        <v>151</v>
      </c>
      <c r="C33" s="113">
        <v>50</v>
      </c>
      <c r="D33" s="113">
        <v>50</v>
      </c>
      <c r="E33" s="249">
        <f t="shared" si="0"/>
        <v>100</v>
      </c>
    </row>
    <row r="34" spans="1:5" ht="79.5" customHeight="1">
      <c r="A34" s="26" t="s">
        <v>519</v>
      </c>
      <c r="B34" s="28" t="s">
        <v>526</v>
      </c>
      <c r="C34" s="113">
        <v>2640</v>
      </c>
      <c r="D34" s="113">
        <v>2972.50982</v>
      </c>
      <c r="E34" s="249">
        <f t="shared" si="0"/>
        <v>112.59506893939395</v>
      </c>
    </row>
    <row r="35" spans="1:5" ht="28.5">
      <c r="A35" s="24" t="s">
        <v>451</v>
      </c>
      <c r="B35" s="25" t="s">
        <v>406</v>
      </c>
      <c r="C35" s="86">
        <f>C36</f>
        <v>1075</v>
      </c>
      <c r="D35" s="86">
        <f>D36</f>
        <v>470.12788</v>
      </c>
      <c r="E35" s="248">
        <f t="shared" si="0"/>
        <v>43.73282604651163</v>
      </c>
    </row>
    <row r="36" spans="1:5" ht="15">
      <c r="A36" s="26" t="s">
        <v>407</v>
      </c>
      <c r="B36" s="27" t="s">
        <v>408</v>
      </c>
      <c r="C36" s="113">
        <v>1075</v>
      </c>
      <c r="D36" s="113">
        <v>470.12788</v>
      </c>
      <c r="E36" s="248">
        <f t="shared" si="0"/>
        <v>43.73282604651163</v>
      </c>
    </row>
    <row r="37" spans="1:5" ht="28.5">
      <c r="A37" s="24" t="s">
        <v>466</v>
      </c>
      <c r="B37" s="25" t="s">
        <v>508</v>
      </c>
      <c r="C37" s="86">
        <f>C38+C39</f>
        <v>11154</v>
      </c>
      <c r="D37" s="86">
        <f>D38+D39</f>
        <v>10096.24098</v>
      </c>
      <c r="E37" s="248">
        <f t="shared" si="0"/>
        <v>90.51677407208177</v>
      </c>
    </row>
    <row r="38" spans="1:5" ht="30">
      <c r="A38" s="26" t="s">
        <v>561</v>
      </c>
      <c r="B38" s="27" t="s">
        <v>310</v>
      </c>
      <c r="C38" s="113">
        <v>7654</v>
      </c>
      <c r="D38" s="113">
        <v>7620.76568</v>
      </c>
      <c r="E38" s="249">
        <f t="shared" si="0"/>
        <v>99.56579148157827</v>
      </c>
    </row>
    <row r="39" spans="1:5" ht="33" customHeight="1">
      <c r="A39" s="26" t="s">
        <v>562</v>
      </c>
      <c r="B39" s="27" t="s">
        <v>501</v>
      </c>
      <c r="C39" s="113">
        <v>3500</v>
      </c>
      <c r="D39" s="113">
        <v>2475.4753</v>
      </c>
      <c r="E39" s="249">
        <f t="shared" si="0"/>
        <v>70.72786571428573</v>
      </c>
    </row>
    <row r="40" spans="1:5" ht="30" customHeight="1">
      <c r="A40" s="24" t="s">
        <v>516</v>
      </c>
      <c r="B40" s="25" t="s">
        <v>565</v>
      </c>
      <c r="C40" s="114">
        <v>500</v>
      </c>
      <c r="D40" s="114">
        <v>59.12592</v>
      </c>
      <c r="E40" s="248">
        <f t="shared" si="0"/>
        <v>11.825184</v>
      </c>
    </row>
    <row r="41" spans="1:5" ht="14.25">
      <c r="A41" s="24" t="s">
        <v>553</v>
      </c>
      <c r="B41" s="25" t="s">
        <v>17</v>
      </c>
      <c r="C41" s="114">
        <v>700</v>
      </c>
      <c r="D41" s="114">
        <v>700.588</v>
      </c>
      <c r="E41" s="248">
        <f t="shared" si="0"/>
        <v>100.08399999999999</v>
      </c>
    </row>
    <row r="42" spans="1:5" ht="14.25">
      <c r="A42" s="24" t="s">
        <v>432</v>
      </c>
      <c r="B42" s="25" t="s">
        <v>433</v>
      </c>
      <c r="C42" s="114">
        <v>650.816</v>
      </c>
      <c r="D42" s="114">
        <v>234.0406</v>
      </c>
      <c r="E42" s="248">
        <f t="shared" si="0"/>
        <v>35.9611011407218</v>
      </c>
    </row>
    <row r="43" spans="1:5" ht="14.25">
      <c r="A43" s="24" t="s">
        <v>434</v>
      </c>
      <c r="B43" s="25" t="s">
        <v>435</v>
      </c>
      <c r="C43" s="114">
        <v>50</v>
      </c>
      <c r="D43" s="114">
        <v>0</v>
      </c>
      <c r="E43" s="248">
        <f t="shared" si="0"/>
        <v>0</v>
      </c>
    </row>
    <row r="44" spans="1:5" ht="18" customHeight="1">
      <c r="A44" s="22" t="s">
        <v>250</v>
      </c>
      <c r="B44" s="23" t="s">
        <v>251</v>
      </c>
      <c r="C44" s="91">
        <f>C45</f>
        <v>406768.3701899999</v>
      </c>
      <c r="D44" s="91">
        <f>D45</f>
        <v>390920.88807</v>
      </c>
      <c r="E44" s="248">
        <f t="shared" si="0"/>
        <v>96.10405250718053</v>
      </c>
    </row>
    <row r="45" spans="1:5" ht="33" customHeight="1">
      <c r="A45" s="24" t="s">
        <v>436</v>
      </c>
      <c r="B45" s="25" t="s">
        <v>437</v>
      </c>
      <c r="C45" s="86">
        <f>C46+C49+C58+C83</f>
        <v>406768.3701899999</v>
      </c>
      <c r="D45" s="86">
        <f>D46+D49+D58+D83</f>
        <v>390920.88807</v>
      </c>
      <c r="E45" s="248">
        <f t="shared" si="0"/>
        <v>96.10405250718053</v>
      </c>
    </row>
    <row r="46" spans="1:5" ht="33.75" customHeight="1">
      <c r="A46" s="26" t="s">
        <v>103</v>
      </c>
      <c r="B46" s="27" t="s">
        <v>425</v>
      </c>
      <c r="C46" s="88">
        <f>C47+C48</f>
        <v>62859</v>
      </c>
      <c r="D46" s="88">
        <f>D47+D48</f>
        <v>62859</v>
      </c>
      <c r="E46" s="249">
        <f t="shared" si="0"/>
        <v>100</v>
      </c>
    </row>
    <row r="47" spans="1:5" ht="32.25" customHeight="1">
      <c r="A47" s="26" t="s">
        <v>438</v>
      </c>
      <c r="B47" s="27" t="s">
        <v>439</v>
      </c>
      <c r="C47" s="113">
        <v>57760</v>
      </c>
      <c r="D47" s="113">
        <v>57760</v>
      </c>
      <c r="E47" s="249">
        <f t="shared" si="0"/>
        <v>100</v>
      </c>
    </row>
    <row r="48" spans="1:5" ht="34.5" customHeight="1">
      <c r="A48" s="26" t="s">
        <v>91</v>
      </c>
      <c r="B48" s="27" t="s">
        <v>92</v>
      </c>
      <c r="C48" s="113">
        <v>5099</v>
      </c>
      <c r="D48" s="113">
        <v>5099</v>
      </c>
      <c r="E48" s="249">
        <f t="shared" si="0"/>
        <v>100</v>
      </c>
    </row>
    <row r="49" spans="1:5" ht="48" customHeight="1">
      <c r="A49" s="26" t="s">
        <v>104</v>
      </c>
      <c r="B49" s="27" t="s">
        <v>563</v>
      </c>
      <c r="C49" s="113">
        <f>C50+C51+C52</f>
        <v>169682.80599999998</v>
      </c>
      <c r="D49" s="113">
        <f>D50+D51+D52</f>
        <v>154682.80599999998</v>
      </c>
      <c r="E49" s="249">
        <f t="shared" si="0"/>
        <v>91.15997645630635</v>
      </c>
    </row>
    <row r="50" spans="1:5" ht="48" customHeight="1">
      <c r="A50" s="13" t="s">
        <v>495</v>
      </c>
      <c r="B50" s="117" t="s">
        <v>496</v>
      </c>
      <c r="C50" s="113">
        <v>520</v>
      </c>
      <c r="D50" s="113">
        <v>520</v>
      </c>
      <c r="E50" s="249">
        <f t="shared" si="0"/>
        <v>100</v>
      </c>
    </row>
    <row r="51" spans="1:5" ht="32.25" customHeight="1">
      <c r="A51" s="13" t="s">
        <v>248</v>
      </c>
      <c r="B51" s="28" t="s">
        <v>427</v>
      </c>
      <c r="C51" s="113">
        <v>77496.238</v>
      </c>
      <c r="D51" s="113">
        <v>62496.238</v>
      </c>
      <c r="E51" s="249">
        <f t="shared" si="0"/>
        <v>80.64422172338223</v>
      </c>
    </row>
    <row r="52" spans="1:5" ht="21.75" customHeight="1">
      <c r="A52" s="26" t="s">
        <v>106</v>
      </c>
      <c r="B52" s="30" t="s">
        <v>370</v>
      </c>
      <c r="C52" s="113">
        <f>C53+C55+C56+C57</f>
        <v>91666.568</v>
      </c>
      <c r="D52" s="113">
        <f>D53+D55+D56+D57</f>
        <v>91666.568</v>
      </c>
      <c r="E52" s="249">
        <f t="shared" si="0"/>
        <v>100</v>
      </c>
    </row>
    <row r="53" spans="1:5" ht="47.25" customHeight="1">
      <c r="A53" s="98"/>
      <c r="B53" s="27" t="s">
        <v>115</v>
      </c>
      <c r="C53" s="113">
        <v>88216.95</v>
      </c>
      <c r="D53" s="113">
        <v>88216.95</v>
      </c>
      <c r="E53" s="249">
        <f t="shared" si="0"/>
        <v>100</v>
      </c>
    </row>
    <row r="54" spans="1:5" ht="90" customHeight="1">
      <c r="A54" s="98"/>
      <c r="B54" s="116" t="s">
        <v>43</v>
      </c>
      <c r="C54" s="113">
        <v>18381.85</v>
      </c>
      <c r="D54" s="113">
        <v>18381.85</v>
      </c>
      <c r="E54" s="249">
        <f t="shared" si="0"/>
        <v>100</v>
      </c>
    </row>
    <row r="55" spans="1:5" ht="61.5" customHeight="1">
      <c r="A55" s="98"/>
      <c r="B55" s="115" t="s">
        <v>44</v>
      </c>
      <c r="C55" s="113">
        <v>2272.818</v>
      </c>
      <c r="D55" s="113">
        <v>2272.818</v>
      </c>
      <c r="E55" s="249">
        <f t="shared" si="0"/>
        <v>100</v>
      </c>
    </row>
    <row r="56" spans="1:5" ht="63.75" customHeight="1">
      <c r="A56" s="98"/>
      <c r="B56" s="115" t="s">
        <v>45</v>
      </c>
      <c r="C56" s="113">
        <v>1096.8</v>
      </c>
      <c r="D56" s="113">
        <v>1096.8</v>
      </c>
      <c r="E56" s="249">
        <f t="shared" si="0"/>
        <v>100</v>
      </c>
    </row>
    <row r="57" spans="1:5" ht="46.5" customHeight="1">
      <c r="A57" s="98"/>
      <c r="B57" s="115" t="s">
        <v>46</v>
      </c>
      <c r="C57" s="113">
        <v>80</v>
      </c>
      <c r="D57" s="113">
        <v>80</v>
      </c>
      <c r="E57" s="249">
        <f t="shared" si="0"/>
        <v>100</v>
      </c>
    </row>
    <row r="58" spans="1:5" ht="36" customHeight="1">
      <c r="A58" s="26" t="s">
        <v>105</v>
      </c>
      <c r="B58" s="27" t="s">
        <v>359</v>
      </c>
      <c r="C58" s="113">
        <f>C59+C61+C63+C65+C66+C67+C68+C69+C70+C71</f>
        <v>158912.46419</v>
      </c>
      <c r="D58" s="113">
        <f>D59+D61+D63+D65+D66+D67+D68+D69+D70+D71</f>
        <v>158064.98207</v>
      </c>
      <c r="E58" s="249">
        <f t="shared" si="0"/>
        <v>99.46669877386915</v>
      </c>
    </row>
    <row r="59" spans="1:5" ht="37.5" customHeight="1">
      <c r="A59" s="26" t="s">
        <v>440</v>
      </c>
      <c r="B59" s="27" t="s">
        <v>419</v>
      </c>
      <c r="C59" s="113">
        <v>382.3</v>
      </c>
      <c r="D59" s="113">
        <v>377.73167</v>
      </c>
      <c r="E59" s="249">
        <f t="shared" si="0"/>
        <v>98.80504054407533</v>
      </c>
    </row>
    <row r="60" spans="1:5" ht="16.5" customHeight="1">
      <c r="A60" s="26"/>
      <c r="B60" s="31" t="s">
        <v>410</v>
      </c>
      <c r="C60" s="113">
        <v>355</v>
      </c>
      <c r="D60" s="113">
        <v>350.9</v>
      </c>
      <c r="E60" s="249">
        <f t="shared" si="0"/>
        <v>98.8450704225352</v>
      </c>
    </row>
    <row r="61" spans="1:5" ht="46.5" customHeight="1">
      <c r="A61" s="26" t="s">
        <v>420</v>
      </c>
      <c r="B61" s="27" t="s">
        <v>564</v>
      </c>
      <c r="C61" s="113">
        <f>C62</f>
        <v>386.654</v>
      </c>
      <c r="D61" s="113">
        <f>D62</f>
        <v>386.654</v>
      </c>
      <c r="E61" s="249">
        <f t="shared" si="0"/>
        <v>100</v>
      </c>
    </row>
    <row r="62" spans="1:5" ht="21" customHeight="1">
      <c r="A62" s="26"/>
      <c r="B62" s="31" t="s">
        <v>410</v>
      </c>
      <c r="C62" s="113">
        <f>331.6+55.054</f>
        <v>386.654</v>
      </c>
      <c r="D62" s="113">
        <v>386.654</v>
      </c>
      <c r="E62" s="249">
        <f t="shared" si="0"/>
        <v>100</v>
      </c>
    </row>
    <row r="63" spans="1:5" ht="53.25" customHeight="1">
      <c r="A63" s="34" t="s">
        <v>460</v>
      </c>
      <c r="B63" s="112" t="s">
        <v>350</v>
      </c>
      <c r="C63" s="113">
        <v>191.8</v>
      </c>
      <c r="D63" s="113">
        <f>D64</f>
        <v>162.37608</v>
      </c>
      <c r="E63" s="249">
        <f t="shared" si="0"/>
        <v>84.6590615224192</v>
      </c>
    </row>
    <row r="64" spans="1:5" ht="22.5" customHeight="1">
      <c r="A64" s="34"/>
      <c r="B64" s="31" t="s">
        <v>410</v>
      </c>
      <c r="C64" s="113">
        <v>191.8</v>
      </c>
      <c r="D64" s="113">
        <v>162.37608</v>
      </c>
      <c r="E64" s="249">
        <f t="shared" si="0"/>
        <v>84.6590615224192</v>
      </c>
    </row>
    <row r="65" spans="1:5" ht="34.5" customHeight="1">
      <c r="A65" s="26" t="s">
        <v>461</v>
      </c>
      <c r="B65" s="27" t="s">
        <v>494</v>
      </c>
      <c r="C65" s="113">
        <v>721.28342</v>
      </c>
      <c r="D65" s="113">
        <v>706.0828</v>
      </c>
      <c r="E65" s="249">
        <f t="shared" si="0"/>
        <v>97.89255934927772</v>
      </c>
    </row>
    <row r="66" spans="1:5" ht="46.5" customHeight="1">
      <c r="A66" s="26" t="s">
        <v>421</v>
      </c>
      <c r="B66" s="27" t="s">
        <v>351</v>
      </c>
      <c r="C66" s="113">
        <v>9939.5</v>
      </c>
      <c r="D66" s="113">
        <v>9939.5</v>
      </c>
      <c r="E66" s="249">
        <f t="shared" si="0"/>
        <v>100</v>
      </c>
    </row>
    <row r="67" spans="1:5" ht="73.5" customHeight="1">
      <c r="A67" s="26" t="s">
        <v>554</v>
      </c>
      <c r="B67" s="27" t="s">
        <v>47</v>
      </c>
      <c r="C67" s="113">
        <v>8654.39</v>
      </c>
      <c r="D67" s="113">
        <v>8654.39</v>
      </c>
      <c r="E67" s="249">
        <f t="shared" si="0"/>
        <v>100</v>
      </c>
    </row>
    <row r="68" spans="1:5" ht="23.25" customHeight="1">
      <c r="A68" s="26"/>
      <c r="B68" s="35" t="s">
        <v>207</v>
      </c>
      <c r="C68" s="113">
        <v>109.1</v>
      </c>
      <c r="D68" s="113">
        <v>109.1</v>
      </c>
      <c r="E68" s="249">
        <f t="shared" si="0"/>
        <v>100</v>
      </c>
    </row>
    <row r="69" spans="1:5" ht="51" customHeight="1">
      <c r="A69" s="26" t="s">
        <v>422</v>
      </c>
      <c r="B69" s="32" t="s">
        <v>401</v>
      </c>
      <c r="C69" s="113">
        <v>17138.376</v>
      </c>
      <c r="D69" s="113">
        <v>17109.52608</v>
      </c>
      <c r="E69" s="249">
        <f t="shared" si="0"/>
        <v>99.83166479717798</v>
      </c>
    </row>
    <row r="70" spans="1:5" ht="76.5" customHeight="1">
      <c r="A70" s="26" t="s">
        <v>462</v>
      </c>
      <c r="B70" s="32" t="s">
        <v>334</v>
      </c>
      <c r="C70" s="113">
        <v>3238.03439</v>
      </c>
      <c r="D70" s="113">
        <v>3127.37988</v>
      </c>
      <c r="E70" s="249">
        <f t="shared" si="0"/>
        <v>96.58266415138353</v>
      </c>
    </row>
    <row r="71" spans="1:5" ht="30" customHeight="1">
      <c r="A71" s="26" t="s">
        <v>423</v>
      </c>
      <c r="B71" s="27" t="s">
        <v>371</v>
      </c>
      <c r="C71" s="113">
        <f>C72+C73+C74+C75+C76+C77+C78+C80+C81+C82</f>
        <v>118151.02638</v>
      </c>
      <c r="D71" s="113">
        <f>D72+D73+D74+D75+D76+D77+D78+D80+D81+D82</f>
        <v>117492.24156000001</v>
      </c>
      <c r="E71" s="249">
        <f t="shared" si="0"/>
        <v>99.44242141589089</v>
      </c>
    </row>
    <row r="72" spans="1:5" ht="43.5" customHeight="1">
      <c r="A72" s="284"/>
      <c r="B72" s="27" t="s">
        <v>358</v>
      </c>
      <c r="C72" s="113">
        <v>34.9</v>
      </c>
      <c r="D72" s="113">
        <v>34.9</v>
      </c>
      <c r="E72" s="249">
        <f t="shared" si="0"/>
        <v>100</v>
      </c>
    </row>
    <row r="73" spans="1:5" ht="33.75" customHeight="1">
      <c r="A73" s="285"/>
      <c r="B73" s="27" t="s">
        <v>215</v>
      </c>
      <c r="C73" s="113">
        <v>1114</v>
      </c>
      <c r="D73" s="113">
        <v>714.03908</v>
      </c>
      <c r="E73" s="249">
        <f t="shared" si="0"/>
        <v>64.09686535008977</v>
      </c>
    </row>
    <row r="74" spans="1:5" ht="18.75" customHeight="1">
      <c r="A74" s="285"/>
      <c r="B74" s="27" t="s">
        <v>214</v>
      </c>
      <c r="C74" s="113">
        <v>2758</v>
      </c>
      <c r="D74" s="113">
        <v>2757.93381</v>
      </c>
      <c r="E74" s="249">
        <f t="shared" si="0"/>
        <v>99.9976000725163</v>
      </c>
    </row>
    <row r="75" spans="1:5" ht="62.25" customHeight="1">
      <c r="A75" s="285"/>
      <c r="B75" s="27" t="s">
        <v>216</v>
      </c>
      <c r="C75" s="113">
        <v>224</v>
      </c>
      <c r="D75" s="113">
        <v>224</v>
      </c>
      <c r="E75" s="249">
        <f t="shared" si="0"/>
        <v>100</v>
      </c>
    </row>
    <row r="76" spans="1:5" ht="63.75" customHeight="1">
      <c r="A76" s="285"/>
      <c r="B76" s="27" t="s">
        <v>218</v>
      </c>
      <c r="C76" s="113">
        <v>969</v>
      </c>
      <c r="D76" s="113">
        <v>969</v>
      </c>
      <c r="E76" s="249">
        <f t="shared" si="0"/>
        <v>100</v>
      </c>
    </row>
    <row r="77" spans="1:5" ht="76.5" customHeight="1">
      <c r="A77" s="285"/>
      <c r="B77" s="32" t="s">
        <v>217</v>
      </c>
      <c r="C77" s="113">
        <v>78784.19847</v>
      </c>
      <c r="D77" s="113">
        <v>78550.54076</v>
      </c>
      <c r="E77" s="249">
        <f t="shared" si="0"/>
        <v>99.70342059126365</v>
      </c>
    </row>
    <row r="78" spans="1:5" ht="61.5" customHeight="1">
      <c r="A78" s="285"/>
      <c r="B78" s="32" t="s">
        <v>219</v>
      </c>
      <c r="C78" s="113">
        <v>28151.72794</v>
      </c>
      <c r="D78" s="113">
        <v>28151.72794</v>
      </c>
      <c r="E78" s="249">
        <f aca="true" t="shared" si="1" ref="E78:E88">D78/C78*100</f>
        <v>100</v>
      </c>
    </row>
    <row r="79" spans="1:5" ht="44.25" customHeight="1" hidden="1">
      <c r="A79" s="285"/>
      <c r="B79" s="27" t="s">
        <v>159</v>
      </c>
      <c r="C79" s="113" t="e">
        <f>#REF!+#REF!</f>
        <v>#REF!</v>
      </c>
      <c r="D79" s="113" t="e">
        <f>#REF!+#REF!</f>
        <v>#REF!</v>
      </c>
      <c r="E79" s="249" t="e">
        <f t="shared" si="1"/>
        <v>#REF!</v>
      </c>
    </row>
    <row r="80" spans="1:5" ht="18" customHeight="1">
      <c r="A80" s="285"/>
      <c r="B80" s="33" t="s">
        <v>220</v>
      </c>
      <c r="C80" s="113">
        <v>12.9</v>
      </c>
      <c r="D80" s="113">
        <v>0.3</v>
      </c>
      <c r="E80" s="249">
        <f t="shared" si="1"/>
        <v>2.3255813953488373</v>
      </c>
    </row>
    <row r="81" spans="1:5" ht="45" customHeight="1">
      <c r="A81" s="285"/>
      <c r="B81" s="33" t="s">
        <v>26</v>
      </c>
      <c r="C81" s="113">
        <v>5559.99997</v>
      </c>
      <c r="D81" s="113">
        <v>5547.49997</v>
      </c>
      <c r="E81" s="249">
        <f t="shared" si="1"/>
        <v>99.77517985490205</v>
      </c>
    </row>
    <row r="82" spans="1:5" ht="45" customHeight="1">
      <c r="A82" s="286"/>
      <c r="B82" s="33" t="s">
        <v>53</v>
      </c>
      <c r="C82" s="113">
        <f>462.3+80</f>
        <v>542.3</v>
      </c>
      <c r="D82" s="113">
        <v>542.3</v>
      </c>
      <c r="E82" s="249">
        <f t="shared" si="1"/>
        <v>100</v>
      </c>
    </row>
    <row r="83" spans="1:5" ht="24.75" customHeight="1">
      <c r="A83" s="104" t="s">
        <v>353</v>
      </c>
      <c r="B83" s="105" t="s">
        <v>354</v>
      </c>
      <c r="C83" s="113">
        <f>C84+C85+C87</f>
        <v>15314.1</v>
      </c>
      <c r="D83" s="113">
        <f>D84+D85+D87</f>
        <v>15314.1</v>
      </c>
      <c r="E83" s="249">
        <f t="shared" si="1"/>
        <v>100</v>
      </c>
    </row>
    <row r="84" spans="1:5" ht="28.5" customHeight="1">
      <c r="A84" s="26"/>
      <c r="B84" s="116" t="s">
        <v>249</v>
      </c>
      <c r="C84" s="113">
        <v>2186.9</v>
      </c>
      <c r="D84" s="113">
        <v>2186.9</v>
      </c>
      <c r="E84" s="249">
        <f t="shared" si="1"/>
        <v>100</v>
      </c>
    </row>
    <row r="85" spans="1:5" ht="43.5" customHeight="1">
      <c r="A85" s="26"/>
      <c r="B85" s="33" t="s">
        <v>48</v>
      </c>
      <c r="C85" s="113">
        <v>1027.2</v>
      </c>
      <c r="D85" s="113">
        <v>1027.2</v>
      </c>
      <c r="E85" s="249">
        <f t="shared" si="1"/>
        <v>100</v>
      </c>
    </row>
    <row r="86" spans="1:5" ht="23.25" customHeight="1">
      <c r="A86" s="26"/>
      <c r="B86" s="120" t="s">
        <v>410</v>
      </c>
      <c r="C86" s="113">
        <v>740.8</v>
      </c>
      <c r="D86" s="113">
        <v>740.8</v>
      </c>
      <c r="E86" s="249">
        <f t="shared" si="1"/>
        <v>100</v>
      </c>
    </row>
    <row r="87" spans="1:5" ht="60" customHeight="1">
      <c r="A87" s="26"/>
      <c r="B87" s="33" t="s">
        <v>49</v>
      </c>
      <c r="C87" s="85">
        <v>12100</v>
      </c>
      <c r="D87" s="85">
        <v>12100</v>
      </c>
      <c r="E87" s="249">
        <f t="shared" si="1"/>
        <v>100</v>
      </c>
    </row>
    <row r="88" spans="1:5" ht="17.25" customHeight="1">
      <c r="A88" s="26"/>
      <c r="B88" s="25" t="s">
        <v>424</v>
      </c>
      <c r="C88" s="114">
        <f>C13+C44</f>
        <v>479893.8710599999</v>
      </c>
      <c r="D88" s="114">
        <f>D13+D44</f>
        <v>454718.08984</v>
      </c>
      <c r="E88" s="248">
        <f t="shared" si="1"/>
        <v>94.75388565301091</v>
      </c>
    </row>
  </sheetData>
  <sheetProtection/>
  <mergeCells count="14">
    <mergeCell ref="A10:A12"/>
    <mergeCell ref="B10:B12"/>
    <mergeCell ref="C10:E10"/>
    <mergeCell ref="A8:E8"/>
    <mergeCell ref="A72:A82"/>
    <mergeCell ref="C11:C12"/>
    <mergeCell ref="D11:D12"/>
    <mergeCell ref="E11:E12"/>
    <mergeCell ref="A7:E7"/>
    <mergeCell ref="B1:E1"/>
    <mergeCell ref="A2:E2"/>
    <mergeCell ref="A3:E3"/>
    <mergeCell ref="A4:E4"/>
    <mergeCell ref="B5:E5"/>
  </mergeCells>
  <printOptions/>
  <pageMargins left="0.43" right="0.35" top="0.54" bottom="0.5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1"/>
  <sheetViews>
    <sheetView view="pageBreakPreview" zoomScaleSheetLayoutView="100" zoomScalePageLayoutView="0" workbookViewId="0" topLeftCell="A1">
      <selection activeCell="I38" sqref="I38"/>
    </sheetView>
  </sheetViews>
  <sheetFormatPr defaultColWidth="9.00390625" defaultRowHeight="12.75"/>
  <cols>
    <col min="1" max="1" width="5.00390625" style="39" customWidth="1"/>
    <col min="2" max="2" width="6.00390625" style="3" customWidth="1"/>
    <col min="3" max="3" width="10.25390625" style="39" customWidth="1"/>
    <col min="4" max="4" width="69.00390625" style="3" customWidth="1"/>
    <col min="5" max="5" width="15.125" style="237" customWidth="1"/>
    <col min="6" max="6" width="15.25390625" style="4" customWidth="1"/>
    <col min="7" max="7" width="11.25390625" style="4" customWidth="1"/>
    <col min="8" max="9" width="20.00390625" style="4" customWidth="1"/>
    <col min="10" max="16384" width="9.125" style="4" customWidth="1"/>
  </cols>
  <sheetData>
    <row r="1" spans="1:7" ht="15">
      <c r="A1" s="257" t="s">
        <v>14</v>
      </c>
      <c r="B1" s="257"/>
      <c r="C1" s="257"/>
      <c r="D1" s="258"/>
      <c r="E1" s="258"/>
      <c r="F1" s="258"/>
      <c r="G1" s="258"/>
    </row>
    <row r="2" spans="1:7" ht="15">
      <c r="A2" s="257" t="s">
        <v>119</v>
      </c>
      <c r="B2" s="257"/>
      <c r="C2" s="257"/>
      <c r="D2" s="258"/>
      <c r="E2" s="258"/>
      <c r="F2" s="258"/>
      <c r="G2" s="258"/>
    </row>
    <row r="3" spans="1:7" ht="15">
      <c r="A3" s="257" t="s">
        <v>120</v>
      </c>
      <c r="B3" s="257"/>
      <c r="C3" s="257"/>
      <c r="D3" s="258"/>
      <c r="E3" s="258"/>
      <c r="F3" s="258"/>
      <c r="G3" s="258"/>
    </row>
    <row r="4" spans="1:7" ht="15">
      <c r="A4" s="273" t="s">
        <v>601</v>
      </c>
      <c r="B4" s="273"/>
      <c r="C4" s="273"/>
      <c r="D4" s="258"/>
      <c r="E4" s="258"/>
      <c r="F4" s="258"/>
      <c r="G4" s="258"/>
    </row>
    <row r="5" spans="1:7" ht="15">
      <c r="A5" s="257" t="s">
        <v>13</v>
      </c>
      <c r="B5" s="258"/>
      <c r="C5" s="258"/>
      <c r="D5" s="258"/>
      <c r="E5" s="258"/>
      <c r="F5" s="258"/>
      <c r="G5" s="258"/>
    </row>
    <row r="6" spans="2:5" ht="15.75" customHeight="1">
      <c r="B6" s="40"/>
      <c r="C6" s="118"/>
      <c r="D6" s="289"/>
      <c r="E6" s="258"/>
    </row>
    <row r="7" spans="1:7" ht="19.5" customHeight="1">
      <c r="A7" s="288" t="s">
        <v>598</v>
      </c>
      <c r="B7" s="258"/>
      <c r="C7" s="258"/>
      <c r="D7" s="258"/>
      <c r="E7" s="258"/>
      <c r="F7" s="258"/>
      <c r="G7" s="258"/>
    </row>
    <row r="8" spans="1:7" s="6" customFormat="1" ht="50.25" customHeight="1">
      <c r="A8" s="288" t="s">
        <v>615</v>
      </c>
      <c r="B8" s="288"/>
      <c r="C8" s="288"/>
      <c r="D8" s="288"/>
      <c r="E8" s="258"/>
      <c r="F8" s="258"/>
      <c r="G8" s="258"/>
    </row>
    <row r="9" spans="7:8" ht="19.5" customHeight="1">
      <c r="G9" s="244" t="s">
        <v>606</v>
      </c>
      <c r="H9" s="245"/>
    </row>
    <row r="10" spans="1:7" s="46" customFormat="1" ht="33.75" customHeight="1">
      <c r="A10" s="41" t="s">
        <v>316</v>
      </c>
      <c r="B10" s="42" t="s">
        <v>317</v>
      </c>
      <c r="C10" s="43" t="s">
        <v>318</v>
      </c>
      <c r="D10" s="44"/>
      <c r="E10" s="43" t="s">
        <v>607</v>
      </c>
      <c r="F10" s="43" t="s">
        <v>603</v>
      </c>
      <c r="G10" s="43" t="s">
        <v>608</v>
      </c>
    </row>
    <row r="11" spans="1:7" s="52" customFormat="1" ht="12">
      <c r="A11" s="47">
        <v>1</v>
      </c>
      <c r="B11" s="48" t="s">
        <v>319</v>
      </c>
      <c r="C11" s="49">
        <v>3</v>
      </c>
      <c r="D11" s="50" t="s">
        <v>86</v>
      </c>
      <c r="E11" s="51">
        <v>5</v>
      </c>
      <c r="F11" s="51">
        <v>6</v>
      </c>
      <c r="G11" s="51">
        <v>7</v>
      </c>
    </row>
    <row r="12" spans="1:7" s="56" customFormat="1" ht="15">
      <c r="A12" s="53" t="s">
        <v>452</v>
      </c>
      <c r="B12" s="54" t="s">
        <v>87</v>
      </c>
      <c r="C12" s="54"/>
      <c r="D12" s="55" t="s">
        <v>320</v>
      </c>
      <c r="E12" s="238">
        <f>E13+E14+E15+E16+E17+E18</f>
        <v>97126.40858</v>
      </c>
      <c r="F12" s="238">
        <f>F13+F14+F15+F16+F17+F18</f>
        <v>79088.27447</v>
      </c>
      <c r="G12" s="252">
        <f>F12/E12*100</f>
        <v>81.42818789068829</v>
      </c>
    </row>
    <row r="13" spans="1:7" s="56" customFormat="1" ht="38.25" customHeight="1">
      <c r="A13" s="53"/>
      <c r="B13" s="57" t="s">
        <v>87</v>
      </c>
      <c r="C13" s="57" t="s">
        <v>88</v>
      </c>
      <c r="D13" s="58" t="s">
        <v>321</v>
      </c>
      <c r="E13" s="239">
        <f>' разделы пр 7 '!G14</f>
        <v>3641.12</v>
      </c>
      <c r="F13" s="239">
        <f>' разделы пр 7 '!H14</f>
        <v>3638.26179</v>
      </c>
      <c r="G13" s="253">
        <f aca="true" t="shared" si="0" ref="G13:G48">F13/E13*100</f>
        <v>99.92150190051413</v>
      </c>
    </row>
    <row r="14" spans="1:7" s="7" customFormat="1" ht="47.25" customHeight="1">
      <c r="A14" s="59"/>
      <c r="B14" s="60" t="s">
        <v>87</v>
      </c>
      <c r="C14" s="60" t="s">
        <v>89</v>
      </c>
      <c r="D14" s="58" t="s">
        <v>68</v>
      </c>
      <c r="E14" s="239">
        <f>' разделы пр 7 '!G18</f>
        <v>3817.735</v>
      </c>
      <c r="F14" s="239">
        <f>' разделы пр 7 '!H18</f>
        <v>3675.62327</v>
      </c>
      <c r="G14" s="253">
        <f t="shared" si="0"/>
        <v>96.27759050850831</v>
      </c>
    </row>
    <row r="15" spans="1:7" s="7" customFormat="1" ht="48.75" customHeight="1">
      <c r="A15" s="59"/>
      <c r="B15" s="60" t="s">
        <v>87</v>
      </c>
      <c r="C15" s="60" t="s">
        <v>90</v>
      </c>
      <c r="D15" s="58" t="s">
        <v>322</v>
      </c>
      <c r="E15" s="239">
        <f>' разделы пр 7 '!G24</f>
        <v>32803.183860000005</v>
      </c>
      <c r="F15" s="239">
        <f>' разделы пр 7 '!H24</f>
        <v>32363.14057</v>
      </c>
      <c r="G15" s="253">
        <f t="shared" si="0"/>
        <v>98.65853481821138</v>
      </c>
    </row>
    <row r="16" spans="1:7" s="7" customFormat="1" ht="31.5" customHeight="1">
      <c r="A16" s="59"/>
      <c r="B16" s="60" t="s">
        <v>87</v>
      </c>
      <c r="C16" s="60" t="s">
        <v>548</v>
      </c>
      <c r="D16" s="58" t="s">
        <v>35</v>
      </c>
      <c r="E16" s="239">
        <f>' разделы пр 7 '!G47</f>
        <v>12518.521</v>
      </c>
      <c r="F16" s="239">
        <f>' разделы пр 7 '!H47</f>
        <v>12212.326340000001</v>
      </c>
      <c r="G16" s="253">
        <f t="shared" si="0"/>
        <v>97.55406681028855</v>
      </c>
    </row>
    <row r="17" spans="1:7" s="7" customFormat="1" ht="15">
      <c r="A17" s="59"/>
      <c r="B17" s="60" t="s">
        <v>87</v>
      </c>
      <c r="C17" s="60" t="s">
        <v>555</v>
      </c>
      <c r="D17" s="58" t="s">
        <v>165</v>
      </c>
      <c r="E17" s="239">
        <f>' разделы пр 7 '!G53</f>
        <v>531.70012</v>
      </c>
      <c r="F17" s="239">
        <f>' разделы пр 7 '!H53</f>
        <v>0</v>
      </c>
      <c r="G17" s="253">
        <f t="shared" si="0"/>
        <v>0</v>
      </c>
    </row>
    <row r="18" spans="1:7" s="7" customFormat="1" ht="15">
      <c r="A18" s="59"/>
      <c r="B18" s="60" t="s">
        <v>87</v>
      </c>
      <c r="C18" s="60" t="s">
        <v>411</v>
      </c>
      <c r="D18" s="58" t="s">
        <v>347</v>
      </c>
      <c r="E18" s="239">
        <f>' разделы пр 7 '!G57</f>
        <v>43814.1486</v>
      </c>
      <c r="F18" s="239">
        <f>' разделы пр 7 '!H57</f>
        <v>27198.9225</v>
      </c>
      <c r="G18" s="253">
        <f t="shared" si="0"/>
        <v>62.07794369876218</v>
      </c>
    </row>
    <row r="19" spans="1:7" s="61" customFormat="1" ht="15">
      <c r="A19" s="53">
        <v>2</v>
      </c>
      <c r="B19" s="54" t="s">
        <v>88</v>
      </c>
      <c r="C19" s="54"/>
      <c r="D19" s="18" t="s">
        <v>550</v>
      </c>
      <c r="E19" s="238">
        <f>E20</f>
        <v>386.654</v>
      </c>
      <c r="F19" s="238">
        <f>F20</f>
        <v>386.654</v>
      </c>
      <c r="G19" s="252">
        <f t="shared" si="0"/>
        <v>100</v>
      </c>
    </row>
    <row r="20" spans="1:7" s="8" customFormat="1" ht="15" customHeight="1">
      <c r="A20" s="59"/>
      <c r="B20" s="60" t="s">
        <v>88</v>
      </c>
      <c r="C20" s="60" t="s">
        <v>89</v>
      </c>
      <c r="D20" s="58" t="s">
        <v>348</v>
      </c>
      <c r="E20" s="239">
        <f>' разделы пр 7 '!G103</f>
        <v>386.654</v>
      </c>
      <c r="F20" s="239">
        <f>' разделы пр 7 '!H103</f>
        <v>386.654</v>
      </c>
      <c r="G20" s="253">
        <f t="shared" si="0"/>
        <v>100</v>
      </c>
    </row>
    <row r="21" spans="1:7" s="56" customFormat="1" ht="15">
      <c r="A21" s="53" t="s">
        <v>178</v>
      </c>
      <c r="B21" s="54" t="s">
        <v>89</v>
      </c>
      <c r="C21" s="54"/>
      <c r="D21" s="18" t="s">
        <v>551</v>
      </c>
      <c r="E21" s="238">
        <f>E22+E23+E24</f>
        <v>4873.37</v>
      </c>
      <c r="F21" s="238">
        <f>F22+F23+F24</f>
        <v>4867.741109999999</v>
      </c>
      <c r="G21" s="252">
        <f t="shared" si="0"/>
        <v>99.88449697026903</v>
      </c>
    </row>
    <row r="22" spans="1:7" s="56" customFormat="1" ht="15">
      <c r="A22" s="53"/>
      <c r="B22" s="57" t="s">
        <v>89</v>
      </c>
      <c r="C22" s="57" t="s">
        <v>90</v>
      </c>
      <c r="D22" s="62" t="s">
        <v>323</v>
      </c>
      <c r="E22" s="239">
        <f>' разделы пр 7 '!G111</f>
        <v>382.3</v>
      </c>
      <c r="F22" s="239">
        <f>' разделы пр 7 '!H111</f>
        <v>377.73166999999995</v>
      </c>
      <c r="G22" s="253">
        <f t="shared" si="0"/>
        <v>98.80504054407531</v>
      </c>
    </row>
    <row r="23" spans="1:7" s="56" customFormat="1" ht="33.75" customHeight="1">
      <c r="A23" s="59"/>
      <c r="B23" s="60" t="s">
        <v>89</v>
      </c>
      <c r="C23" s="60" t="s">
        <v>552</v>
      </c>
      <c r="D23" s="63" t="s">
        <v>138</v>
      </c>
      <c r="E23" s="239">
        <f>' разделы пр 7 '!G118</f>
        <v>3981.0699999999997</v>
      </c>
      <c r="F23" s="239">
        <f>' разделы пр 7 '!H118</f>
        <v>3981.0694399999998</v>
      </c>
      <c r="G23" s="253">
        <f t="shared" si="0"/>
        <v>99.99998593342995</v>
      </c>
    </row>
    <row r="24" spans="1:7" s="56" customFormat="1" ht="30.75" customHeight="1">
      <c r="A24" s="59"/>
      <c r="B24" s="60" t="s">
        <v>89</v>
      </c>
      <c r="C24" s="60" t="s">
        <v>365</v>
      </c>
      <c r="D24" s="63" t="s">
        <v>139</v>
      </c>
      <c r="E24" s="239">
        <f>' разделы пр 7 '!G127</f>
        <v>510</v>
      </c>
      <c r="F24" s="239">
        <f>' разделы пр 7 '!H127</f>
        <v>508.94</v>
      </c>
      <c r="G24" s="253">
        <f t="shared" si="0"/>
        <v>99.7921568627451</v>
      </c>
    </row>
    <row r="25" spans="1:7" s="7" customFormat="1" ht="14.25">
      <c r="A25" s="53" t="s">
        <v>70</v>
      </c>
      <c r="B25" s="54" t="s">
        <v>90</v>
      </c>
      <c r="C25" s="54"/>
      <c r="D25" s="18" t="s">
        <v>183</v>
      </c>
      <c r="E25" s="238">
        <f>E26</f>
        <v>11888.89</v>
      </c>
      <c r="F25" s="238">
        <f>F26</f>
        <v>11888.89</v>
      </c>
      <c r="G25" s="252">
        <f t="shared" si="0"/>
        <v>100</v>
      </c>
    </row>
    <row r="26" spans="1:7" s="61" customFormat="1" ht="15">
      <c r="A26" s="59"/>
      <c r="B26" s="60" t="s">
        <v>90</v>
      </c>
      <c r="C26" s="60" t="s">
        <v>552</v>
      </c>
      <c r="D26" s="58" t="s">
        <v>140</v>
      </c>
      <c r="E26" s="239">
        <f>' разделы пр 7 '!G136</f>
        <v>11888.89</v>
      </c>
      <c r="F26" s="239">
        <f>' разделы пр 7 '!H135</f>
        <v>11888.89</v>
      </c>
      <c r="G26" s="253">
        <f t="shared" si="0"/>
        <v>100</v>
      </c>
    </row>
    <row r="27" spans="1:7" s="56" customFormat="1" ht="15">
      <c r="A27" s="53" t="s">
        <v>72</v>
      </c>
      <c r="B27" s="54" t="s">
        <v>184</v>
      </c>
      <c r="C27" s="54"/>
      <c r="D27" s="64" t="s">
        <v>185</v>
      </c>
      <c r="E27" s="238">
        <f>E28+E29+E30</f>
        <v>115240.34620000001</v>
      </c>
      <c r="F27" s="238">
        <f>F28+F29+F30</f>
        <v>108868.32239</v>
      </c>
      <c r="G27" s="252">
        <f t="shared" si="0"/>
        <v>94.47066585608712</v>
      </c>
    </row>
    <row r="28" spans="1:7" s="56" customFormat="1" ht="15">
      <c r="A28" s="59"/>
      <c r="B28" s="60" t="s">
        <v>184</v>
      </c>
      <c r="C28" s="60" t="s">
        <v>87</v>
      </c>
      <c r="D28" s="58" t="s">
        <v>356</v>
      </c>
      <c r="E28" s="239">
        <v>15956.187</v>
      </c>
      <c r="F28" s="239">
        <f>' разделы пр 7 '!H145</f>
        <v>15345.590839999999</v>
      </c>
      <c r="G28" s="253">
        <f t="shared" si="0"/>
        <v>96.17329528664962</v>
      </c>
    </row>
    <row r="29" spans="1:7" s="56" customFormat="1" ht="15">
      <c r="A29" s="59"/>
      <c r="B29" s="60" t="s">
        <v>184</v>
      </c>
      <c r="C29" s="60" t="s">
        <v>88</v>
      </c>
      <c r="D29" s="65" t="s">
        <v>252</v>
      </c>
      <c r="E29" s="239">
        <v>90501.251</v>
      </c>
      <c r="F29" s="239">
        <f>' разделы пр 7 '!H157</f>
        <v>85679.31103</v>
      </c>
      <c r="G29" s="253">
        <f t="shared" si="0"/>
        <v>94.67196318645362</v>
      </c>
    </row>
    <row r="30" spans="1:7" s="56" customFormat="1" ht="15">
      <c r="A30" s="59"/>
      <c r="B30" s="60" t="s">
        <v>184</v>
      </c>
      <c r="C30" s="60" t="s">
        <v>89</v>
      </c>
      <c r="D30" s="65" t="s">
        <v>254</v>
      </c>
      <c r="E30" s="239">
        <f>' разделы пр 7 '!G171</f>
        <v>8782.9082</v>
      </c>
      <c r="F30" s="239">
        <f>' разделы пр 7 '!H171</f>
        <v>7843.42052</v>
      </c>
      <c r="G30" s="253">
        <f t="shared" si="0"/>
        <v>89.30322783061764</v>
      </c>
    </row>
    <row r="31" spans="1:7" s="66" customFormat="1" ht="14.25">
      <c r="A31" s="53" t="s">
        <v>74</v>
      </c>
      <c r="B31" s="54" t="s">
        <v>549</v>
      </c>
      <c r="C31" s="54"/>
      <c r="D31" s="18" t="s">
        <v>186</v>
      </c>
      <c r="E31" s="238">
        <f>E32+E33+E34+E35</f>
        <v>206103.17938</v>
      </c>
      <c r="F31" s="238">
        <f>F32+F33+F34+F35</f>
        <v>203825.2397</v>
      </c>
      <c r="G31" s="252">
        <f t="shared" si="0"/>
        <v>98.89475762244305</v>
      </c>
    </row>
    <row r="32" spans="1:7" s="8" customFormat="1" ht="15">
      <c r="A32" s="59"/>
      <c r="B32" s="60" t="s">
        <v>549</v>
      </c>
      <c r="C32" s="60" t="s">
        <v>87</v>
      </c>
      <c r="D32" s="58" t="s">
        <v>82</v>
      </c>
      <c r="E32" s="239">
        <v>93436.39732</v>
      </c>
      <c r="F32" s="239">
        <f>' разделы пр 7 '!H179</f>
        <v>92212.15508</v>
      </c>
      <c r="G32" s="253">
        <f t="shared" si="0"/>
        <v>98.68975872880968</v>
      </c>
    </row>
    <row r="33" spans="1:7" s="8" customFormat="1" ht="15">
      <c r="A33" s="59"/>
      <c r="B33" s="60" t="s">
        <v>549</v>
      </c>
      <c r="C33" s="60" t="s">
        <v>88</v>
      </c>
      <c r="D33" s="58" t="s">
        <v>78</v>
      </c>
      <c r="E33" s="239">
        <v>109901.74186</v>
      </c>
      <c r="F33" s="239">
        <f>' разделы пр 7 '!H193</f>
        <v>108890.47731000002</v>
      </c>
      <c r="G33" s="253">
        <f t="shared" si="0"/>
        <v>99.07984665858326</v>
      </c>
    </row>
    <row r="34" spans="1:7" s="8" customFormat="1" ht="15">
      <c r="A34" s="59"/>
      <c r="B34" s="60" t="s">
        <v>549</v>
      </c>
      <c r="C34" s="60" t="s">
        <v>549</v>
      </c>
      <c r="D34" s="58" t="s">
        <v>141</v>
      </c>
      <c r="E34" s="239">
        <v>1796.8</v>
      </c>
      <c r="F34" s="239">
        <f>' разделы пр 7 '!H210</f>
        <v>1764.66121</v>
      </c>
      <c r="G34" s="253">
        <f t="shared" si="0"/>
        <v>98.21133181211043</v>
      </c>
    </row>
    <row r="35" spans="1:7" s="67" customFormat="1" ht="15">
      <c r="A35" s="59"/>
      <c r="B35" s="60" t="s">
        <v>549</v>
      </c>
      <c r="C35" s="60" t="s">
        <v>552</v>
      </c>
      <c r="D35" s="58" t="s">
        <v>256</v>
      </c>
      <c r="E35" s="239">
        <v>968.2402</v>
      </c>
      <c r="F35" s="239">
        <f>' разделы пр 7 '!H217</f>
        <v>957.9461</v>
      </c>
      <c r="G35" s="253">
        <f t="shared" si="0"/>
        <v>98.9368237344411</v>
      </c>
    </row>
    <row r="36" spans="1:7" s="8" customFormat="1" ht="14.25">
      <c r="A36" s="53" t="s">
        <v>77</v>
      </c>
      <c r="B36" s="54" t="s">
        <v>187</v>
      </c>
      <c r="C36" s="54"/>
      <c r="D36" s="18" t="s">
        <v>442</v>
      </c>
      <c r="E36" s="238">
        <f>E37+E38</f>
        <v>12724.505</v>
      </c>
      <c r="F36" s="238">
        <f>F37+F38</f>
        <v>12572.67311</v>
      </c>
      <c r="G36" s="252">
        <f t="shared" si="0"/>
        <v>98.8067756663226</v>
      </c>
    </row>
    <row r="37" spans="1:7" s="8" customFormat="1" ht="15">
      <c r="A37" s="59"/>
      <c r="B37" s="60" t="s">
        <v>187</v>
      </c>
      <c r="C37" s="60" t="s">
        <v>87</v>
      </c>
      <c r="D37" s="68" t="s">
        <v>258</v>
      </c>
      <c r="E37" s="239">
        <f>' разделы пр 7 '!G230</f>
        <v>2267</v>
      </c>
      <c r="F37" s="239">
        <f>' разделы пр 7 '!H230</f>
        <v>2115.16811</v>
      </c>
      <c r="G37" s="253">
        <f t="shared" si="0"/>
        <v>93.30251918835467</v>
      </c>
    </row>
    <row r="38" spans="1:7" s="8" customFormat="1" ht="15">
      <c r="A38" s="59"/>
      <c r="B38" s="60" t="s">
        <v>187</v>
      </c>
      <c r="C38" s="60" t="s">
        <v>90</v>
      </c>
      <c r="D38" s="69" t="s">
        <v>65</v>
      </c>
      <c r="E38" s="239">
        <f>' разделы пр 7 '!G236</f>
        <v>10457.505</v>
      </c>
      <c r="F38" s="239">
        <f>' разделы пр 7 '!H236</f>
        <v>10457.505</v>
      </c>
      <c r="G38" s="253">
        <f t="shared" si="0"/>
        <v>100</v>
      </c>
    </row>
    <row r="39" spans="1:7" s="8" customFormat="1" ht="14.25">
      <c r="A39" s="53" t="s">
        <v>81</v>
      </c>
      <c r="B39" s="54" t="s">
        <v>85</v>
      </c>
      <c r="C39" s="54"/>
      <c r="D39" s="19" t="s">
        <v>118</v>
      </c>
      <c r="E39" s="238">
        <f>E40+E41+E42+E43</f>
        <v>43067.64013</v>
      </c>
      <c r="F39" s="238">
        <f>F40+F41+F42+F43</f>
        <v>42712.67121</v>
      </c>
      <c r="G39" s="252">
        <f t="shared" si="0"/>
        <v>99.17578739181316</v>
      </c>
    </row>
    <row r="40" spans="1:7" s="8" customFormat="1" ht="15">
      <c r="A40" s="59"/>
      <c r="B40" s="60" t="s">
        <v>85</v>
      </c>
      <c r="C40" s="60" t="s">
        <v>87</v>
      </c>
      <c r="D40" s="68" t="s">
        <v>261</v>
      </c>
      <c r="E40" s="239">
        <f>' разделы пр 7 '!G242</f>
        <v>1973.297</v>
      </c>
      <c r="F40" s="239">
        <f>' разделы пр 7 '!H242</f>
        <v>1953.5905</v>
      </c>
      <c r="G40" s="253">
        <f t="shared" si="0"/>
        <v>99.00134140983339</v>
      </c>
    </row>
    <row r="41" spans="1:7" s="8" customFormat="1" ht="15">
      <c r="A41" s="59"/>
      <c r="B41" s="60" t="s">
        <v>85</v>
      </c>
      <c r="C41" s="60" t="s">
        <v>89</v>
      </c>
      <c r="D41" s="68" t="s">
        <v>511</v>
      </c>
      <c r="E41" s="239">
        <v>10011.64259</v>
      </c>
      <c r="F41" s="239">
        <f>' разделы пр 7 '!H247</f>
        <v>9939.5</v>
      </c>
      <c r="G41" s="253">
        <f t="shared" si="0"/>
        <v>99.27941304984202</v>
      </c>
    </row>
    <row r="42" spans="1:7" s="8" customFormat="1" ht="15">
      <c r="A42" s="59"/>
      <c r="B42" s="60" t="s">
        <v>85</v>
      </c>
      <c r="C42" s="60" t="s">
        <v>90</v>
      </c>
      <c r="D42" s="68" t="s">
        <v>175</v>
      </c>
      <c r="E42" s="239">
        <v>29331.70039</v>
      </c>
      <c r="F42" s="239">
        <f>' разделы пр 7 '!H255</f>
        <v>29162.77204</v>
      </c>
      <c r="G42" s="253">
        <f t="shared" si="0"/>
        <v>99.4240758368799</v>
      </c>
    </row>
    <row r="43" spans="1:7" s="67" customFormat="1" ht="15" customHeight="1">
      <c r="A43" s="59"/>
      <c r="B43" s="60" t="s">
        <v>85</v>
      </c>
      <c r="C43" s="60" t="s">
        <v>548</v>
      </c>
      <c r="D43" s="68" t="s">
        <v>177</v>
      </c>
      <c r="E43" s="239">
        <v>1751.00015</v>
      </c>
      <c r="F43" s="239">
        <f>' разделы пр 7 '!H271</f>
        <v>1656.80867</v>
      </c>
      <c r="G43" s="253">
        <f t="shared" si="0"/>
        <v>94.62070405876321</v>
      </c>
    </row>
    <row r="44" spans="1:7" s="67" customFormat="1" ht="15" customHeight="1">
      <c r="A44" s="70" t="s">
        <v>84</v>
      </c>
      <c r="B44" s="54" t="s">
        <v>555</v>
      </c>
      <c r="C44" s="54"/>
      <c r="D44" s="18" t="s">
        <v>260</v>
      </c>
      <c r="E44" s="238">
        <f>E45+E47</f>
        <v>1591.9</v>
      </c>
      <c r="F44" s="238">
        <f>F45+F47</f>
        <v>1567.175</v>
      </c>
      <c r="G44" s="252">
        <f t="shared" si="0"/>
        <v>98.44682454928072</v>
      </c>
    </row>
    <row r="45" spans="1:7" s="67" customFormat="1" ht="13.5" customHeight="1">
      <c r="A45" s="70"/>
      <c r="B45" s="60" t="s">
        <v>555</v>
      </c>
      <c r="C45" s="60" t="s">
        <v>87</v>
      </c>
      <c r="D45" s="68" t="s">
        <v>142</v>
      </c>
      <c r="E45" s="239">
        <v>1579</v>
      </c>
      <c r="F45" s="239">
        <f>' разделы пр 7 '!H287</f>
        <v>1566.875</v>
      </c>
      <c r="G45" s="253">
        <f t="shared" si="0"/>
        <v>99.23210892970235</v>
      </c>
    </row>
    <row r="46" spans="1:7" s="67" customFormat="1" ht="15" customHeight="1" hidden="1">
      <c r="A46" s="70" t="s">
        <v>66</v>
      </c>
      <c r="B46" s="71" t="s">
        <v>411</v>
      </c>
      <c r="C46" s="60"/>
      <c r="D46" s="72" t="s">
        <v>143</v>
      </c>
      <c r="E46" s="239" t="e">
        <f>#REF!+#REF!</f>
        <v>#REF!</v>
      </c>
      <c r="F46" s="239"/>
      <c r="G46" s="253" t="e">
        <f t="shared" si="0"/>
        <v>#REF!</v>
      </c>
    </row>
    <row r="47" spans="1:7" s="67" customFormat="1" ht="15.75" customHeight="1">
      <c r="A47" s="59"/>
      <c r="B47" s="57" t="s">
        <v>555</v>
      </c>
      <c r="C47" s="60" t="s">
        <v>88</v>
      </c>
      <c r="D47" s="68" t="s">
        <v>144</v>
      </c>
      <c r="E47" s="239">
        <f>' разделы пр 7 '!G292</f>
        <v>12.9</v>
      </c>
      <c r="F47" s="239">
        <f>' разделы пр 7 '!H292</f>
        <v>0.3</v>
      </c>
      <c r="G47" s="253">
        <f t="shared" si="0"/>
        <v>2.3255813953488373</v>
      </c>
    </row>
    <row r="48" spans="1:7" s="67" customFormat="1" ht="15" customHeight="1">
      <c r="A48" s="53"/>
      <c r="B48" s="54"/>
      <c r="C48" s="54"/>
      <c r="D48" s="18" t="s">
        <v>145</v>
      </c>
      <c r="E48" s="240">
        <f>E12+E19+E21+E25+E27+E31+E36+E39+E44</f>
        <v>493002.89329000004</v>
      </c>
      <c r="F48" s="238">
        <f>F12+F19+F21+F25+F27+F31+F36+F39+F44</f>
        <v>465777.64099</v>
      </c>
      <c r="G48" s="252">
        <f t="shared" si="0"/>
        <v>94.47766885944311</v>
      </c>
    </row>
    <row r="49" spans="1:4" ht="12.75">
      <c r="A49" s="73"/>
      <c r="B49" s="74"/>
      <c r="C49" s="74"/>
      <c r="D49" s="75"/>
    </row>
    <row r="50" spans="1:4" ht="12.75">
      <c r="A50" s="73"/>
      <c r="B50" s="74"/>
      <c r="C50" s="74"/>
      <c r="D50" s="76"/>
    </row>
    <row r="51" spans="1:4" ht="12.75">
      <c r="A51" s="73"/>
      <c r="B51" s="74"/>
      <c r="C51" s="74"/>
      <c r="D51" s="77"/>
    </row>
    <row r="52" spans="1:4" ht="12.75">
      <c r="A52" s="73"/>
      <c r="B52" s="74"/>
      <c r="C52" s="74"/>
      <c r="D52" s="75"/>
    </row>
    <row r="53" spans="1:4" ht="12.75">
      <c r="A53" s="73"/>
      <c r="B53" s="74"/>
      <c r="C53" s="73"/>
      <c r="D53" s="75"/>
    </row>
    <row r="54" spans="1:4" ht="12.75">
      <c r="A54" s="73"/>
      <c r="B54" s="74"/>
      <c r="C54" s="73"/>
      <c r="D54" s="75"/>
    </row>
    <row r="55" spans="1:4" ht="12.75">
      <c r="A55" s="73"/>
      <c r="B55" s="74"/>
      <c r="C55" s="73"/>
      <c r="D55" s="75"/>
    </row>
    <row r="56" spans="1:4" ht="12.75">
      <c r="A56" s="73"/>
      <c r="B56" s="74"/>
      <c r="C56" s="73"/>
      <c r="D56" s="75"/>
    </row>
    <row r="57" spans="1:4" ht="12.75">
      <c r="A57" s="73"/>
      <c r="B57" s="74"/>
      <c r="C57" s="73"/>
      <c r="D57" s="75"/>
    </row>
    <row r="58" spans="1:4" ht="12.75">
      <c r="A58" s="73"/>
      <c r="B58" s="74"/>
      <c r="C58" s="73"/>
      <c r="D58" s="75"/>
    </row>
    <row r="59" spans="1:4" ht="12.75">
      <c r="A59" s="73"/>
      <c r="B59" s="74"/>
      <c r="C59" s="74"/>
      <c r="D59" s="75"/>
    </row>
    <row r="60" spans="1:5" s="80" customFormat="1" ht="12.75">
      <c r="A60" s="78"/>
      <c r="B60" s="79"/>
      <c r="C60" s="79"/>
      <c r="D60" s="77"/>
      <c r="E60" s="241"/>
    </row>
    <row r="61" spans="1:5" s="80" customFormat="1" ht="12.75" hidden="1">
      <c r="A61" s="78"/>
      <c r="B61" s="79"/>
      <c r="C61" s="79"/>
      <c r="D61" s="77"/>
      <c r="E61" s="241"/>
    </row>
    <row r="62" spans="1:5" s="80" customFormat="1" ht="12.75">
      <c r="A62" s="78"/>
      <c r="B62" s="79"/>
      <c r="C62" s="79"/>
      <c r="D62" s="77"/>
      <c r="E62" s="241"/>
    </row>
    <row r="63" spans="1:5" s="80" customFormat="1" ht="12.75">
      <c r="A63" s="73"/>
      <c r="B63" s="74"/>
      <c r="C63" s="74"/>
      <c r="D63" s="75"/>
      <c r="E63" s="241"/>
    </row>
    <row r="64" spans="1:5" s="80" customFormat="1" ht="12.75">
      <c r="A64" s="78"/>
      <c r="B64" s="79"/>
      <c r="C64" s="79"/>
      <c r="D64" s="77"/>
      <c r="E64" s="241"/>
    </row>
    <row r="65" spans="1:4" ht="12.75">
      <c r="A65" s="73"/>
      <c r="B65" s="74"/>
      <c r="C65" s="74"/>
      <c r="D65" s="75"/>
    </row>
    <row r="66" spans="1:4" ht="12.75">
      <c r="A66" s="73"/>
      <c r="B66" s="74"/>
      <c r="C66" s="74"/>
      <c r="D66" s="75"/>
    </row>
    <row r="67" spans="1:4" ht="12.75">
      <c r="A67" s="73"/>
      <c r="B67" s="74"/>
      <c r="C67" s="74"/>
      <c r="D67" s="75"/>
    </row>
    <row r="68" spans="1:4" ht="12.75">
      <c r="A68" s="73"/>
      <c r="B68" s="74"/>
      <c r="C68" s="73"/>
      <c r="D68" s="75"/>
    </row>
    <row r="69" spans="1:4" ht="12.75">
      <c r="A69" s="73"/>
      <c r="B69" s="74"/>
      <c r="C69" s="73"/>
      <c r="D69" s="75"/>
    </row>
    <row r="70" spans="1:4" ht="12.75" hidden="1">
      <c r="A70" s="73"/>
      <c r="B70" s="74"/>
      <c r="C70" s="73">
        <v>3004</v>
      </c>
      <c r="D70" s="75" t="s">
        <v>146</v>
      </c>
    </row>
    <row r="71" spans="1:4" ht="12.75" hidden="1">
      <c r="A71" s="73"/>
      <c r="B71" s="74"/>
      <c r="C71" s="73">
        <v>3003</v>
      </c>
      <c r="D71" s="75" t="s">
        <v>467</v>
      </c>
    </row>
    <row r="72" spans="1:4" ht="14.25" customHeight="1">
      <c r="A72" s="73"/>
      <c r="B72" s="74"/>
      <c r="C72" s="73"/>
      <c r="D72" s="75"/>
    </row>
    <row r="73" spans="1:4" ht="12.75">
      <c r="A73" s="73"/>
      <c r="B73" s="74"/>
      <c r="C73" s="73"/>
      <c r="D73" s="75"/>
    </row>
    <row r="74" spans="1:4" ht="12.75">
      <c r="A74" s="73"/>
      <c r="B74" s="74"/>
      <c r="C74" s="73"/>
      <c r="D74" s="75"/>
    </row>
    <row r="75" spans="1:4" ht="12.75">
      <c r="A75" s="73"/>
      <c r="B75" s="74"/>
      <c r="C75" s="73"/>
      <c r="D75" s="75"/>
    </row>
    <row r="76" spans="1:4" ht="12.75">
      <c r="A76" s="73"/>
      <c r="B76" s="74"/>
      <c r="C76" s="73"/>
      <c r="D76" s="75"/>
    </row>
    <row r="77" spans="1:4" ht="12.75">
      <c r="A77" s="73"/>
      <c r="B77" s="74"/>
      <c r="C77" s="73"/>
      <c r="D77" s="75"/>
    </row>
    <row r="78" spans="1:4" ht="12.75" hidden="1">
      <c r="A78" s="73"/>
      <c r="B78" s="74"/>
      <c r="C78" s="73"/>
      <c r="D78" s="75"/>
    </row>
    <row r="79" spans="1:4" ht="12.75">
      <c r="A79" s="73"/>
      <c r="B79" s="74"/>
      <c r="C79" s="73"/>
      <c r="D79" s="77"/>
    </row>
    <row r="80" spans="1:4" ht="12.75">
      <c r="A80" s="73"/>
      <c r="B80" s="74"/>
      <c r="C80" s="73"/>
      <c r="D80" s="81"/>
    </row>
    <row r="81" spans="1:4" ht="12.75">
      <c r="A81" s="73"/>
      <c r="B81" s="74"/>
      <c r="C81" s="73"/>
      <c r="D81" s="75"/>
    </row>
    <row r="82" spans="1:4" ht="12.75">
      <c r="A82" s="73"/>
      <c r="B82" s="74"/>
      <c r="C82" s="73"/>
      <c r="D82" s="75"/>
    </row>
    <row r="83" spans="1:4" ht="39.75" customHeight="1">
      <c r="A83" s="73"/>
      <c r="B83" s="74"/>
      <c r="C83" s="73"/>
      <c r="D83" s="81"/>
    </row>
    <row r="84" spans="1:4" ht="12.75">
      <c r="A84" s="73"/>
      <c r="B84" s="74"/>
      <c r="C84" s="73"/>
      <c r="D84" s="81"/>
    </row>
    <row r="85" spans="1:4" ht="12.75">
      <c r="A85" s="73"/>
      <c r="B85" s="74"/>
      <c r="C85" s="73"/>
      <c r="D85" s="81"/>
    </row>
    <row r="86" spans="1:4" ht="12.75">
      <c r="A86" s="73"/>
      <c r="B86" s="74"/>
      <c r="C86" s="73"/>
      <c r="D86" s="81"/>
    </row>
    <row r="87" spans="1:4" ht="12.75">
      <c r="A87" s="73"/>
      <c r="B87" s="74"/>
      <c r="C87" s="73"/>
      <c r="D87" s="81"/>
    </row>
    <row r="88" spans="1:4" ht="12.75">
      <c r="A88" s="73"/>
      <c r="B88" s="74"/>
      <c r="C88" s="73"/>
      <c r="D88" s="81"/>
    </row>
    <row r="89" spans="1:4" ht="12.75">
      <c r="A89" s="73"/>
      <c r="B89" s="74"/>
      <c r="C89" s="73"/>
      <c r="D89" s="81"/>
    </row>
    <row r="90" spans="1:4" ht="12.75">
      <c r="A90" s="73"/>
      <c r="B90" s="74"/>
      <c r="C90" s="73"/>
      <c r="D90" s="81"/>
    </row>
    <row r="91" spans="1:4" ht="12.75">
      <c r="A91" s="73"/>
      <c r="B91" s="74"/>
      <c r="C91" s="73"/>
      <c r="D91" s="81"/>
    </row>
    <row r="92" spans="1:4" ht="12.75">
      <c r="A92" s="73"/>
      <c r="B92" s="74"/>
      <c r="C92" s="73"/>
      <c r="D92" s="81"/>
    </row>
    <row r="93" spans="1:4" ht="14.25" customHeight="1">
      <c r="A93" s="82"/>
      <c r="B93" s="83"/>
      <c r="C93" s="73"/>
      <c r="D93" s="81"/>
    </row>
    <row r="94" spans="1:4" ht="28.5" customHeight="1">
      <c r="A94" s="82"/>
      <c r="B94" s="83"/>
      <c r="C94" s="73"/>
      <c r="D94" s="81"/>
    </row>
    <row r="95" spans="1:4" ht="15" customHeight="1">
      <c r="A95" s="82"/>
      <c r="B95" s="83"/>
      <c r="C95" s="73"/>
      <c r="D95" s="81"/>
    </row>
    <row r="96" spans="1:5" s="80" customFormat="1" ht="12.75">
      <c r="A96" s="78"/>
      <c r="B96" s="79"/>
      <c r="C96" s="78"/>
      <c r="D96" s="77"/>
      <c r="E96" s="241"/>
    </row>
    <row r="97" spans="1:5" s="80" customFormat="1" ht="12.75">
      <c r="A97" s="78"/>
      <c r="B97" s="79"/>
      <c r="C97" s="78"/>
      <c r="D97" s="77"/>
      <c r="E97" s="241"/>
    </row>
    <row r="98" spans="1:4" ht="12.75">
      <c r="A98" s="73"/>
      <c r="B98" s="74"/>
      <c r="C98" s="73"/>
      <c r="D98" s="75"/>
    </row>
    <row r="99" spans="1:4" ht="12.75">
      <c r="A99" s="73"/>
      <c r="B99" s="74"/>
      <c r="C99" s="73"/>
      <c r="D99" s="75"/>
    </row>
    <row r="100" spans="1:4" ht="12.75">
      <c r="A100" s="73"/>
      <c r="B100" s="74"/>
      <c r="C100" s="73"/>
      <c r="D100" s="75"/>
    </row>
    <row r="101" spans="1:5" s="9" customFormat="1" ht="12.75">
      <c r="A101" s="78"/>
      <c r="B101" s="79"/>
      <c r="C101" s="78"/>
      <c r="D101" s="84"/>
      <c r="E101" s="242"/>
    </row>
    <row r="102" spans="1:5" s="5" customFormat="1" ht="12.75">
      <c r="A102" s="73"/>
      <c r="B102" s="74"/>
      <c r="C102" s="73"/>
      <c r="D102" s="81"/>
      <c r="E102" s="155"/>
    </row>
    <row r="103" spans="1:5" s="9" customFormat="1" ht="12.75">
      <c r="A103" s="78"/>
      <c r="B103" s="79"/>
      <c r="C103" s="73"/>
      <c r="D103" s="81"/>
      <c r="E103" s="242"/>
    </row>
    <row r="104" spans="1:5" s="80" customFormat="1" ht="12.75">
      <c r="A104" s="78"/>
      <c r="B104" s="79"/>
      <c r="C104" s="78"/>
      <c r="D104" s="77"/>
      <c r="E104" s="241"/>
    </row>
    <row r="105" spans="1:4" ht="12.75">
      <c r="A105" s="82"/>
      <c r="B105" s="83"/>
      <c r="C105" s="73"/>
      <c r="D105" s="75"/>
    </row>
    <row r="106" spans="1:4" ht="36.75" customHeight="1">
      <c r="A106" s="82"/>
      <c r="B106" s="83"/>
      <c r="C106" s="73"/>
      <c r="D106" s="75"/>
    </row>
    <row r="107" spans="1:4" ht="12.75">
      <c r="A107" s="82"/>
      <c r="B107" s="83"/>
      <c r="C107" s="73"/>
      <c r="D107" s="75"/>
    </row>
    <row r="108" spans="1:4" ht="12.75">
      <c r="A108" s="82"/>
      <c r="B108" s="83"/>
      <c r="C108" s="73"/>
      <c r="D108" s="75"/>
    </row>
    <row r="109" spans="1:4" ht="12.75">
      <c r="A109" s="82"/>
      <c r="B109" s="83"/>
      <c r="C109" s="73"/>
      <c r="D109" s="75"/>
    </row>
    <row r="110" spans="1:4" ht="12.75">
      <c r="A110" s="82"/>
      <c r="B110" s="83"/>
      <c r="C110" s="73"/>
      <c r="D110" s="75"/>
    </row>
    <row r="111" spans="1:4" ht="12.75">
      <c r="A111" s="82"/>
      <c r="B111" s="83"/>
      <c r="C111" s="73"/>
      <c r="D111" s="75"/>
    </row>
    <row r="112" spans="1:4" ht="12.75">
      <c r="A112" s="82"/>
      <c r="B112" s="83"/>
      <c r="C112" s="73"/>
      <c r="D112" s="75"/>
    </row>
    <row r="113" spans="1:4" ht="12.75">
      <c r="A113" s="82"/>
      <c r="B113" s="83"/>
      <c r="C113" s="73"/>
      <c r="D113" s="75"/>
    </row>
    <row r="114" spans="1:4" ht="12.75">
      <c r="A114" s="82"/>
      <c r="B114" s="83"/>
      <c r="C114" s="73"/>
      <c r="D114" s="75"/>
    </row>
    <row r="115" spans="1:4" ht="12.75">
      <c r="A115" s="82"/>
      <c r="B115" s="83"/>
      <c r="C115" s="73"/>
      <c r="D115" s="75"/>
    </row>
    <row r="116" spans="1:4" ht="12.75">
      <c r="A116" s="82"/>
      <c r="B116" s="83"/>
      <c r="C116" s="73"/>
      <c r="D116" s="75"/>
    </row>
    <row r="117" spans="1:4" ht="12.75">
      <c r="A117" s="82"/>
      <c r="B117" s="83"/>
      <c r="C117" s="73"/>
      <c r="D117" s="75"/>
    </row>
    <row r="118" spans="1:4" ht="12.75">
      <c r="A118" s="82"/>
      <c r="B118" s="83"/>
      <c r="C118" s="73"/>
      <c r="D118" s="75"/>
    </row>
    <row r="119" spans="1:4" ht="12.75">
      <c r="A119" s="82"/>
      <c r="B119" s="83"/>
      <c r="C119" s="73"/>
      <c r="D119" s="75"/>
    </row>
    <row r="120" spans="1:4" ht="12.75">
      <c r="A120" s="82"/>
      <c r="B120" s="83"/>
      <c r="C120" s="73"/>
      <c r="D120" s="75"/>
    </row>
    <row r="121" spans="1:4" ht="12.75">
      <c r="A121" s="82"/>
      <c r="B121" s="83"/>
      <c r="C121" s="73"/>
      <c r="D121" s="75"/>
    </row>
    <row r="122" spans="1:4" ht="12.75">
      <c r="A122" s="82"/>
      <c r="B122" s="83"/>
      <c r="C122" s="73"/>
      <c r="D122" s="75"/>
    </row>
    <row r="123" spans="1:4" ht="12.75">
      <c r="A123" s="82"/>
      <c r="B123" s="83"/>
      <c r="C123" s="73"/>
      <c r="D123" s="75"/>
    </row>
    <row r="124" spans="1:4" ht="12.75">
      <c r="A124" s="82"/>
      <c r="B124" s="83"/>
      <c r="C124" s="73"/>
      <c r="D124" s="75"/>
    </row>
    <row r="125" spans="1:4" ht="12.75">
      <c r="A125" s="82"/>
      <c r="B125" s="83"/>
      <c r="C125" s="73"/>
      <c r="D125" s="75"/>
    </row>
    <row r="126" spans="1:4" ht="12.75">
      <c r="A126" s="82"/>
      <c r="B126" s="83"/>
      <c r="C126" s="73"/>
      <c r="D126" s="75"/>
    </row>
    <row r="127" spans="1:4" ht="12.75">
      <c r="A127" s="82"/>
      <c r="B127" s="83"/>
      <c r="C127" s="73"/>
      <c r="D127" s="75"/>
    </row>
    <row r="128" spans="1:4" ht="12.75">
      <c r="A128" s="82"/>
      <c r="B128" s="83"/>
      <c r="C128" s="73"/>
      <c r="D128" s="75"/>
    </row>
    <row r="129" spans="1:4" ht="12.75">
      <c r="A129" s="82"/>
      <c r="B129" s="83"/>
      <c r="C129" s="73"/>
      <c r="D129" s="75"/>
    </row>
    <row r="130" spans="1:4" ht="12.75">
      <c r="A130" s="82"/>
      <c r="B130" s="83"/>
      <c r="C130" s="73"/>
      <c r="D130" s="75"/>
    </row>
    <row r="131" spans="1:4" ht="12.75">
      <c r="A131" s="82"/>
      <c r="B131" s="83"/>
      <c r="C131" s="73"/>
      <c r="D131" s="75"/>
    </row>
    <row r="132" spans="1:4" ht="12.75">
      <c r="A132" s="82"/>
      <c r="B132" s="83"/>
      <c r="C132" s="73"/>
      <c r="D132" s="75"/>
    </row>
    <row r="133" spans="1:4" ht="12.75">
      <c r="A133" s="82"/>
      <c r="B133" s="83"/>
      <c r="C133" s="73"/>
      <c r="D133" s="75"/>
    </row>
    <row r="134" spans="1:4" ht="12.75">
      <c r="A134" s="82"/>
      <c r="B134" s="83"/>
      <c r="C134" s="73"/>
      <c r="D134" s="75"/>
    </row>
    <row r="135" spans="1:4" ht="12.75">
      <c r="A135" s="82"/>
      <c r="B135" s="83"/>
      <c r="C135" s="73"/>
      <c r="D135" s="75"/>
    </row>
    <row r="136" spans="1:4" ht="12.75">
      <c r="A136" s="82"/>
      <c r="B136" s="83"/>
      <c r="C136" s="73"/>
      <c r="D136" s="75"/>
    </row>
    <row r="137" spans="1:4" ht="12.75">
      <c r="A137" s="82"/>
      <c r="B137" s="83"/>
      <c r="C137" s="73"/>
      <c r="D137" s="75"/>
    </row>
    <row r="138" spans="1:4" ht="12.75">
      <c r="A138" s="82"/>
      <c r="B138" s="83"/>
      <c r="C138" s="73"/>
      <c r="D138" s="75"/>
    </row>
    <row r="139" spans="1:4" ht="12.75">
      <c r="A139" s="82"/>
      <c r="B139" s="83"/>
      <c r="C139" s="73"/>
      <c r="D139" s="75"/>
    </row>
    <row r="140" spans="1:4" ht="12.75">
      <c r="A140" s="82"/>
      <c r="B140" s="83"/>
      <c r="C140" s="73"/>
      <c r="D140" s="75"/>
    </row>
    <row r="141" spans="1:4" ht="12.75">
      <c r="A141" s="82"/>
      <c r="B141" s="83"/>
      <c r="C141" s="73"/>
      <c r="D141" s="75"/>
    </row>
    <row r="142" spans="1:4" ht="12.75">
      <c r="A142" s="82"/>
      <c r="B142" s="83"/>
      <c r="C142" s="73"/>
      <c r="D142" s="75"/>
    </row>
    <row r="143" spans="1:4" ht="12.75">
      <c r="A143" s="82"/>
      <c r="B143" s="83"/>
      <c r="C143" s="73"/>
      <c r="D143" s="75"/>
    </row>
    <row r="144" spans="1:4" ht="12.75">
      <c r="A144" s="82"/>
      <c r="B144" s="83"/>
      <c r="C144" s="73"/>
      <c r="D144" s="75"/>
    </row>
    <row r="145" spans="1:4" ht="12.75">
      <c r="A145" s="82"/>
      <c r="B145" s="83"/>
      <c r="C145" s="73"/>
      <c r="D145" s="75"/>
    </row>
    <row r="146" spans="1:4" ht="12.75">
      <c r="A146" s="82"/>
      <c r="B146" s="83"/>
      <c r="C146" s="73"/>
      <c r="D146" s="75"/>
    </row>
    <row r="147" spans="1:4" ht="12.75">
      <c r="A147" s="82"/>
      <c r="B147" s="83"/>
      <c r="C147" s="73"/>
      <c r="D147" s="75"/>
    </row>
    <row r="148" spans="1:4" ht="12.75">
      <c r="A148" s="82"/>
      <c r="B148" s="83"/>
      <c r="C148" s="73"/>
      <c r="D148" s="75"/>
    </row>
    <row r="149" spans="1:4" ht="12.75">
      <c r="A149" s="82"/>
      <c r="B149" s="83"/>
      <c r="C149" s="73"/>
      <c r="D149" s="75"/>
    </row>
    <row r="150" spans="1:4" ht="12.75">
      <c r="A150" s="82"/>
      <c r="B150" s="83"/>
      <c r="C150" s="73"/>
      <c r="D150" s="75"/>
    </row>
    <row r="151" spans="1:4" ht="12.75">
      <c r="A151" s="82"/>
      <c r="B151" s="83"/>
      <c r="C151" s="73"/>
      <c r="D151" s="75"/>
    </row>
    <row r="152" spans="1:4" ht="12.75">
      <c r="A152" s="82"/>
      <c r="B152" s="83"/>
      <c r="C152" s="73"/>
      <c r="D152" s="75"/>
    </row>
    <row r="153" spans="1:4" ht="12.75">
      <c r="A153" s="82"/>
      <c r="B153" s="83"/>
      <c r="C153" s="73"/>
      <c r="D153" s="75"/>
    </row>
    <row r="154" spans="1:4" ht="12.75">
      <c r="A154" s="82"/>
      <c r="B154" s="83"/>
      <c r="C154" s="73"/>
      <c r="D154" s="75"/>
    </row>
    <row r="155" spans="1:4" ht="12.75">
      <c r="A155" s="82"/>
      <c r="B155" s="83"/>
      <c r="C155" s="73"/>
      <c r="D155" s="75"/>
    </row>
    <row r="156" spans="1:4" ht="12.75">
      <c r="A156" s="82"/>
      <c r="B156" s="83"/>
      <c r="C156" s="73"/>
      <c r="D156" s="75"/>
    </row>
    <row r="157" spans="1:4" ht="12.75">
      <c r="A157" s="82"/>
      <c r="B157" s="83"/>
      <c r="C157" s="73"/>
      <c r="D157" s="75"/>
    </row>
    <row r="158" spans="1:4" ht="12.75">
      <c r="A158" s="82"/>
      <c r="B158" s="83"/>
      <c r="C158" s="73"/>
      <c r="D158" s="75"/>
    </row>
    <row r="159" spans="1:4" ht="12.75">
      <c r="A159" s="82"/>
      <c r="B159" s="83"/>
      <c r="C159" s="73"/>
      <c r="D159" s="75"/>
    </row>
    <row r="160" spans="1:4" ht="12.75">
      <c r="A160" s="82"/>
      <c r="B160" s="83"/>
      <c r="C160" s="73"/>
      <c r="D160" s="75"/>
    </row>
    <row r="161" spans="1:4" ht="12.75">
      <c r="A161" s="82"/>
      <c r="B161" s="83"/>
      <c r="C161" s="73"/>
      <c r="D161" s="75"/>
    </row>
    <row r="162" spans="1:4" ht="12.75">
      <c r="A162" s="82"/>
      <c r="B162" s="83"/>
      <c r="C162" s="73"/>
      <c r="D162" s="75"/>
    </row>
    <row r="163" spans="1:4" ht="12.75">
      <c r="A163" s="82"/>
      <c r="B163" s="83"/>
      <c r="C163" s="73"/>
      <c r="D163" s="75"/>
    </row>
    <row r="164" spans="1:4" ht="12.75">
      <c r="A164" s="82"/>
      <c r="B164" s="83"/>
      <c r="C164" s="73"/>
      <c r="D164" s="75"/>
    </row>
    <row r="165" spans="1:4" ht="12.75">
      <c r="A165" s="82"/>
      <c r="B165" s="83"/>
      <c r="C165" s="73"/>
      <c r="D165" s="75"/>
    </row>
    <row r="166" spans="1:4" ht="12.75">
      <c r="A166" s="82"/>
      <c r="B166" s="83"/>
      <c r="C166" s="73"/>
      <c r="D166" s="75"/>
    </row>
    <row r="167" spans="1:4" ht="12.75">
      <c r="A167" s="82"/>
      <c r="B167" s="83"/>
      <c r="C167" s="73"/>
      <c r="D167" s="75"/>
    </row>
    <row r="168" spans="1:4" ht="12.75">
      <c r="A168" s="82"/>
      <c r="B168" s="83"/>
      <c r="C168" s="73"/>
      <c r="D168" s="75"/>
    </row>
    <row r="169" spans="1:4" ht="12.75">
      <c r="A169" s="82"/>
      <c r="B169" s="83"/>
      <c r="C169" s="73"/>
      <c r="D169" s="75"/>
    </row>
    <row r="170" spans="1:4" ht="12.75">
      <c r="A170" s="82"/>
      <c r="B170" s="83"/>
      <c r="C170" s="73"/>
      <c r="D170" s="75"/>
    </row>
    <row r="171" spans="1:4" ht="12.75">
      <c r="A171" s="82"/>
      <c r="B171" s="83"/>
      <c r="C171" s="73"/>
      <c r="D171" s="75"/>
    </row>
    <row r="172" spans="1:4" ht="12.75">
      <c r="A172" s="82"/>
      <c r="B172" s="83"/>
      <c r="C172" s="73"/>
      <c r="D172" s="75"/>
    </row>
    <row r="173" spans="1:4" ht="12.75">
      <c r="A173" s="82"/>
      <c r="B173" s="83"/>
      <c r="C173" s="73"/>
      <c r="D173" s="75"/>
    </row>
    <row r="174" spans="1:4" ht="12.75">
      <c r="A174" s="82"/>
      <c r="B174" s="83"/>
      <c r="C174" s="73"/>
      <c r="D174" s="75"/>
    </row>
    <row r="175" spans="1:4" ht="12.75">
      <c r="A175" s="82"/>
      <c r="B175" s="83"/>
      <c r="C175" s="73"/>
      <c r="D175" s="75"/>
    </row>
    <row r="176" spans="1:4" ht="12.75">
      <c r="A176" s="82"/>
      <c r="B176" s="83"/>
      <c r="C176" s="73"/>
      <c r="D176" s="75"/>
    </row>
    <row r="177" spans="1:4" ht="12.75">
      <c r="A177" s="82"/>
      <c r="B177" s="83"/>
      <c r="C177" s="73"/>
      <c r="D177" s="75"/>
    </row>
    <row r="178" spans="1:4" ht="12.75">
      <c r="A178" s="82"/>
      <c r="B178" s="83"/>
      <c r="C178" s="73"/>
      <c r="D178" s="75"/>
    </row>
    <row r="179" spans="1:4" ht="12.75">
      <c r="A179" s="82"/>
      <c r="B179" s="83"/>
      <c r="C179" s="73"/>
      <c r="D179" s="75"/>
    </row>
    <row r="180" spans="1:4" ht="12.75">
      <c r="A180" s="82"/>
      <c r="B180" s="83"/>
      <c r="C180" s="73"/>
      <c r="D180" s="75"/>
    </row>
    <row r="181" spans="1:4" ht="12.75">
      <c r="A181" s="82"/>
      <c r="B181" s="83"/>
      <c r="C181" s="73"/>
      <c r="D181" s="75"/>
    </row>
    <row r="182" spans="1:4" ht="12.75">
      <c r="A182" s="82"/>
      <c r="B182" s="83"/>
      <c r="C182" s="73"/>
      <c r="D182" s="75"/>
    </row>
    <row r="183" spans="1:4" ht="12.75">
      <c r="A183" s="82"/>
      <c r="B183" s="83"/>
      <c r="C183" s="73"/>
      <c r="D183" s="75"/>
    </row>
    <row r="184" spans="1:4" ht="12.75">
      <c r="A184" s="82"/>
      <c r="B184" s="83"/>
      <c r="C184" s="73"/>
      <c r="D184" s="75"/>
    </row>
    <row r="185" spans="1:4" ht="12.75">
      <c r="A185" s="82"/>
      <c r="B185" s="83"/>
      <c r="C185" s="73"/>
      <c r="D185" s="75"/>
    </row>
    <row r="186" spans="1:4" ht="12.75">
      <c r="A186" s="82"/>
      <c r="B186" s="83"/>
      <c r="C186" s="73"/>
      <c r="D186" s="75"/>
    </row>
    <row r="187" spans="1:4" ht="12.75">
      <c r="A187" s="82"/>
      <c r="B187" s="83"/>
      <c r="C187" s="73"/>
      <c r="D187" s="75"/>
    </row>
    <row r="188" spans="1:4" ht="12.75">
      <c r="A188" s="82"/>
      <c r="B188" s="83"/>
      <c r="C188" s="73"/>
      <c r="D188" s="75"/>
    </row>
    <row r="189" spans="1:4" ht="12.75">
      <c r="A189" s="82"/>
      <c r="B189" s="83"/>
      <c r="C189" s="73"/>
      <c r="D189" s="75"/>
    </row>
    <row r="190" spans="1:4" ht="12.75">
      <c r="A190" s="82"/>
      <c r="B190" s="83"/>
      <c r="C190" s="73"/>
      <c r="D190" s="75"/>
    </row>
    <row r="191" spans="1:4" ht="12.75">
      <c r="A191" s="82"/>
      <c r="B191" s="83"/>
      <c r="C191" s="73"/>
      <c r="D191" s="75"/>
    </row>
    <row r="192" spans="1:4" ht="12.75">
      <c r="A192" s="82"/>
      <c r="B192" s="83"/>
      <c r="C192" s="73"/>
      <c r="D192" s="75"/>
    </row>
    <row r="193" spans="1:4" ht="12.75">
      <c r="A193" s="82"/>
      <c r="B193" s="83"/>
      <c r="C193" s="73"/>
      <c r="D193" s="75"/>
    </row>
    <row r="194" spans="1:4" ht="12.75">
      <c r="A194" s="82"/>
      <c r="B194" s="83"/>
      <c r="C194" s="73"/>
      <c r="D194" s="75"/>
    </row>
    <row r="195" spans="1:4" ht="12.75">
      <c r="A195" s="82"/>
      <c r="B195" s="83"/>
      <c r="C195" s="73"/>
      <c r="D195" s="75"/>
    </row>
    <row r="196" spans="1:4" ht="12.75">
      <c r="A196" s="82"/>
      <c r="B196" s="83"/>
      <c r="C196" s="73"/>
      <c r="D196" s="75"/>
    </row>
    <row r="197" spans="1:4" ht="12.75">
      <c r="A197" s="82"/>
      <c r="B197" s="83"/>
      <c r="C197" s="73"/>
      <c r="D197" s="75"/>
    </row>
    <row r="198" spans="1:4" ht="12.75">
      <c r="A198" s="82"/>
      <c r="B198" s="83"/>
      <c r="C198" s="73"/>
      <c r="D198" s="75"/>
    </row>
    <row r="199" spans="1:4" ht="12.75">
      <c r="A199" s="82"/>
      <c r="B199" s="83"/>
      <c r="C199" s="73"/>
      <c r="D199" s="75"/>
    </row>
    <row r="200" spans="1:4" ht="12.75">
      <c r="A200" s="82"/>
      <c r="B200" s="83"/>
      <c r="C200" s="73"/>
      <c r="D200" s="75"/>
    </row>
    <row r="201" spans="1:4" ht="12.75">
      <c r="A201" s="82"/>
      <c r="B201" s="83"/>
      <c r="C201" s="73"/>
      <c r="D201" s="75"/>
    </row>
    <row r="202" spans="1:4" ht="12.75">
      <c r="A202" s="82"/>
      <c r="B202" s="83"/>
      <c r="C202" s="73"/>
      <c r="D202" s="75"/>
    </row>
    <row r="203" spans="1:4" ht="12.75">
      <c r="A203" s="82"/>
      <c r="B203" s="83"/>
      <c r="C203" s="73"/>
      <c r="D203" s="83"/>
    </row>
    <row r="204" spans="1:4" ht="12.75">
      <c r="A204" s="82"/>
      <c r="B204" s="83"/>
      <c r="C204" s="73"/>
      <c r="D204" s="83"/>
    </row>
    <row r="205" spans="1:4" ht="12.75">
      <c r="A205" s="82"/>
      <c r="B205" s="83"/>
      <c r="C205" s="73"/>
      <c r="D205" s="83"/>
    </row>
    <row r="206" spans="1:4" ht="12.75">
      <c r="A206" s="82"/>
      <c r="B206" s="83"/>
      <c r="C206" s="73"/>
      <c r="D206" s="83"/>
    </row>
    <row r="207" spans="1:4" ht="12.75">
      <c r="A207" s="82"/>
      <c r="B207" s="83"/>
      <c r="C207" s="73"/>
      <c r="D207" s="83"/>
    </row>
    <row r="208" spans="1:4" ht="12.75">
      <c r="A208" s="82"/>
      <c r="B208" s="83"/>
      <c r="C208" s="73"/>
      <c r="D208" s="83"/>
    </row>
    <row r="209" spans="1:4" ht="12.75">
      <c r="A209" s="82"/>
      <c r="B209" s="83"/>
      <c r="C209" s="73"/>
      <c r="D209" s="83"/>
    </row>
    <row r="210" spans="1:4" ht="12.75">
      <c r="A210" s="82"/>
      <c r="B210" s="83"/>
      <c r="C210" s="73"/>
      <c r="D210" s="83"/>
    </row>
    <row r="211" spans="1:4" ht="12.75">
      <c r="A211" s="82"/>
      <c r="B211" s="83"/>
      <c r="C211" s="73"/>
      <c r="D211" s="83"/>
    </row>
    <row r="212" spans="1:4" ht="12.75">
      <c r="A212" s="82"/>
      <c r="B212" s="83"/>
      <c r="C212" s="73"/>
      <c r="D212" s="83"/>
    </row>
    <row r="213" spans="1:4" ht="12.75">
      <c r="A213" s="82"/>
      <c r="B213" s="83"/>
      <c r="C213" s="73"/>
      <c r="D213" s="83"/>
    </row>
    <row r="214" spans="1:4" ht="12.75">
      <c r="A214" s="82"/>
      <c r="B214" s="83"/>
      <c r="C214" s="73"/>
      <c r="D214" s="83"/>
    </row>
    <row r="215" spans="1:4" ht="12.75">
      <c r="A215" s="82"/>
      <c r="B215" s="83"/>
      <c r="C215" s="73"/>
      <c r="D215" s="83"/>
    </row>
    <row r="216" spans="1:4" ht="12.75">
      <c r="A216" s="82"/>
      <c r="B216" s="83"/>
      <c r="C216" s="73"/>
      <c r="D216" s="83"/>
    </row>
    <row r="217" spans="1:4" ht="12.75">
      <c r="A217" s="82"/>
      <c r="B217" s="83"/>
      <c r="C217" s="73"/>
      <c r="D217" s="83"/>
    </row>
    <row r="218" spans="1:4" ht="12.75">
      <c r="A218" s="82"/>
      <c r="B218" s="83"/>
      <c r="C218" s="73"/>
      <c r="D218" s="83"/>
    </row>
    <row r="219" spans="1:4" ht="12.75">
      <c r="A219" s="82"/>
      <c r="B219" s="83"/>
      <c r="C219" s="73"/>
      <c r="D219" s="83"/>
    </row>
    <row r="220" spans="1:4" ht="12.75">
      <c r="A220" s="82"/>
      <c r="B220" s="83"/>
      <c r="C220" s="73"/>
      <c r="D220" s="83"/>
    </row>
    <row r="221" spans="1:4" ht="12.75">
      <c r="A221" s="82"/>
      <c r="B221" s="83"/>
      <c r="C221" s="73"/>
      <c r="D221" s="83"/>
    </row>
    <row r="222" spans="1:4" ht="12.75">
      <c r="A222" s="82"/>
      <c r="B222" s="83"/>
      <c r="C222" s="73"/>
      <c r="D222" s="83"/>
    </row>
    <row r="223" spans="1:4" ht="12.75">
      <c r="A223" s="82"/>
      <c r="B223" s="83"/>
      <c r="C223" s="73"/>
      <c r="D223" s="83"/>
    </row>
    <row r="224" spans="1:4" ht="12.75">
      <c r="A224" s="82"/>
      <c r="B224" s="83"/>
      <c r="C224" s="73"/>
      <c r="D224" s="83"/>
    </row>
    <row r="225" spans="1:4" ht="12.75">
      <c r="A225" s="82"/>
      <c r="B225" s="83"/>
      <c r="C225" s="73"/>
      <c r="D225" s="83"/>
    </row>
    <row r="226" spans="1:4" ht="12.75">
      <c r="A226" s="82"/>
      <c r="B226" s="83"/>
      <c r="C226" s="73"/>
      <c r="D226" s="83"/>
    </row>
    <row r="227" spans="1:4" ht="12.75">
      <c r="A227" s="82"/>
      <c r="B227" s="83"/>
      <c r="C227" s="73"/>
      <c r="D227" s="83"/>
    </row>
    <row r="228" spans="1:4" ht="12.75">
      <c r="A228" s="82"/>
      <c r="B228" s="83"/>
      <c r="C228" s="73"/>
      <c r="D228" s="83"/>
    </row>
    <row r="229" spans="1:4" ht="12.75">
      <c r="A229" s="82"/>
      <c r="B229" s="83"/>
      <c r="C229" s="73"/>
      <c r="D229" s="83"/>
    </row>
    <row r="230" spans="1:4" ht="12.75">
      <c r="A230" s="82"/>
      <c r="B230" s="83"/>
      <c r="C230" s="73"/>
      <c r="D230" s="83"/>
    </row>
    <row r="231" spans="1:4" ht="12.75">
      <c r="A231" s="82"/>
      <c r="B231" s="83"/>
      <c r="C231" s="73"/>
      <c r="D231" s="83"/>
    </row>
    <row r="232" spans="1:4" ht="12.75">
      <c r="A232" s="82"/>
      <c r="B232" s="83"/>
      <c r="C232" s="73"/>
      <c r="D232" s="83"/>
    </row>
    <row r="233" spans="1:4" ht="12.75">
      <c r="A233" s="82"/>
      <c r="B233" s="83"/>
      <c r="C233" s="73"/>
      <c r="D233" s="83"/>
    </row>
    <row r="234" spans="1:4" ht="12.75">
      <c r="A234" s="82"/>
      <c r="B234" s="83"/>
      <c r="C234" s="73"/>
      <c r="D234" s="83"/>
    </row>
    <row r="235" spans="1:4" ht="12.75">
      <c r="A235" s="82"/>
      <c r="B235" s="83"/>
      <c r="C235" s="73"/>
      <c r="D235" s="83"/>
    </row>
    <row r="236" spans="1:4" ht="12.75">
      <c r="A236" s="82"/>
      <c r="B236" s="83"/>
      <c r="C236" s="73"/>
      <c r="D236" s="83"/>
    </row>
    <row r="237" spans="1:4" ht="12.75">
      <c r="A237" s="82"/>
      <c r="B237" s="83"/>
      <c r="C237" s="73"/>
      <c r="D237" s="83"/>
    </row>
    <row r="238" spans="1:4" ht="12.75">
      <c r="A238" s="82"/>
      <c r="B238" s="83"/>
      <c r="C238" s="73"/>
      <c r="D238" s="83"/>
    </row>
    <row r="239" spans="1:4" ht="12.75">
      <c r="A239" s="82"/>
      <c r="B239" s="83"/>
      <c r="C239" s="73"/>
      <c r="D239" s="83"/>
    </row>
    <row r="240" spans="1:4" ht="12.75">
      <c r="A240" s="82"/>
      <c r="B240" s="83"/>
      <c r="C240" s="73"/>
      <c r="D240" s="83"/>
    </row>
    <row r="241" spans="1:4" ht="12.75">
      <c r="A241" s="82"/>
      <c r="B241" s="83"/>
      <c r="C241" s="73"/>
      <c r="D241" s="83"/>
    </row>
    <row r="242" spans="1:4" ht="12.75">
      <c r="A242" s="82"/>
      <c r="B242" s="83"/>
      <c r="C242" s="73"/>
      <c r="D242" s="83"/>
    </row>
    <row r="243" spans="1:4" ht="12.75">
      <c r="A243" s="82"/>
      <c r="B243" s="83"/>
      <c r="C243" s="73"/>
      <c r="D243" s="83"/>
    </row>
    <row r="244" spans="1:4" ht="12.75">
      <c r="A244" s="82"/>
      <c r="B244" s="83"/>
      <c r="C244" s="73"/>
      <c r="D244" s="83"/>
    </row>
    <row r="245" spans="1:4" ht="12.75">
      <c r="A245" s="82"/>
      <c r="B245" s="83"/>
      <c r="C245" s="73"/>
      <c r="D245" s="83"/>
    </row>
    <row r="246" spans="1:4" ht="12.75">
      <c r="A246" s="82"/>
      <c r="B246" s="83"/>
      <c r="C246" s="73"/>
      <c r="D246" s="83"/>
    </row>
    <row r="247" spans="1:4" ht="12.75">
      <c r="A247" s="82"/>
      <c r="B247" s="83"/>
      <c r="C247" s="73"/>
      <c r="D247" s="83"/>
    </row>
    <row r="248" spans="1:4" ht="12.75">
      <c r="A248" s="82"/>
      <c r="B248" s="83"/>
      <c r="C248" s="73"/>
      <c r="D248" s="83"/>
    </row>
    <row r="249" spans="1:4" ht="12.75">
      <c r="A249" s="82"/>
      <c r="B249" s="83"/>
      <c r="C249" s="73"/>
      <c r="D249" s="83"/>
    </row>
    <row r="250" spans="1:4" ht="12.75">
      <c r="A250" s="82"/>
      <c r="B250" s="83"/>
      <c r="C250" s="73"/>
      <c r="D250" s="83"/>
    </row>
    <row r="251" spans="1:4" ht="12.75">
      <c r="A251" s="82"/>
      <c r="B251" s="83"/>
      <c r="C251" s="73"/>
      <c r="D251" s="83"/>
    </row>
    <row r="252" spans="1:4" ht="12.75">
      <c r="A252" s="82"/>
      <c r="B252" s="83"/>
      <c r="C252" s="73"/>
      <c r="D252" s="83"/>
    </row>
    <row r="253" spans="1:4" ht="12.75">
      <c r="A253" s="82"/>
      <c r="B253" s="83"/>
      <c r="C253" s="73"/>
      <c r="D253" s="83"/>
    </row>
    <row r="254" spans="1:4" ht="12.75">
      <c r="A254" s="82"/>
      <c r="B254" s="83"/>
      <c r="C254" s="73"/>
      <c r="D254" s="83"/>
    </row>
    <row r="255" spans="1:4" ht="12.75">
      <c r="A255" s="82"/>
      <c r="B255" s="83"/>
      <c r="C255" s="73"/>
      <c r="D255" s="83"/>
    </row>
    <row r="256" spans="1:4" ht="12.75">
      <c r="A256" s="82"/>
      <c r="B256" s="83"/>
      <c r="C256" s="73"/>
      <c r="D256" s="83"/>
    </row>
    <row r="257" spans="1:4" ht="12.75">
      <c r="A257" s="82"/>
      <c r="B257" s="83"/>
      <c r="C257" s="73"/>
      <c r="D257" s="83"/>
    </row>
    <row r="258" spans="1:4" ht="12.75">
      <c r="A258" s="82"/>
      <c r="B258" s="83"/>
      <c r="C258" s="73"/>
      <c r="D258" s="83"/>
    </row>
    <row r="259" spans="1:4" ht="12.75">
      <c r="A259" s="82"/>
      <c r="B259" s="83"/>
      <c r="C259" s="73"/>
      <c r="D259" s="83"/>
    </row>
    <row r="260" spans="1:4" ht="12.75">
      <c r="A260" s="82"/>
      <c r="B260" s="83"/>
      <c r="C260" s="73"/>
      <c r="D260" s="83"/>
    </row>
    <row r="261" spans="1:4" ht="12.75">
      <c r="A261" s="82"/>
      <c r="B261" s="83"/>
      <c r="C261" s="73"/>
      <c r="D261" s="83"/>
    </row>
    <row r="262" spans="1:4" ht="12.75">
      <c r="A262" s="82"/>
      <c r="B262" s="83"/>
      <c r="C262" s="73"/>
      <c r="D262" s="83"/>
    </row>
    <row r="263" spans="1:4" ht="12.75">
      <c r="A263" s="82"/>
      <c r="B263" s="83"/>
      <c r="C263" s="73"/>
      <c r="D263" s="83"/>
    </row>
    <row r="264" spans="1:4" ht="12.75">
      <c r="A264" s="82"/>
      <c r="B264" s="83"/>
      <c r="C264" s="73"/>
      <c r="D264" s="83"/>
    </row>
    <row r="265" spans="1:4" ht="12.75">
      <c r="A265" s="82"/>
      <c r="B265" s="83"/>
      <c r="C265" s="73"/>
      <c r="D265" s="83"/>
    </row>
    <row r="266" spans="1:4" ht="12.75">
      <c r="A266" s="82"/>
      <c r="B266" s="83"/>
      <c r="C266" s="73"/>
      <c r="D266" s="83"/>
    </row>
    <row r="267" spans="1:4" ht="12.75">
      <c r="A267" s="82"/>
      <c r="B267" s="83"/>
      <c r="C267" s="73"/>
      <c r="D267" s="83"/>
    </row>
    <row r="268" spans="1:4" ht="12.75">
      <c r="A268" s="82"/>
      <c r="B268" s="83"/>
      <c r="C268" s="73"/>
      <c r="D268" s="83"/>
    </row>
    <row r="269" spans="1:4" ht="12.75">
      <c r="A269" s="82"/>
      <c r="B269" s="83"/>
      <c r="C269" s="73"/>
      <c r="D269" s="83"/>
    </row>
    <row r="270" spans="1:4" ht="12.75">
      <c r="A270" s="82"/>
      <c r="B270" s="83"/>
      <c r="C270" s="73"/>
      <c r="D270" s="83"/>
    </row>
    <row r="271" spans="1:4" ht="12.75">
      <c r="A271" s="82"/>
      <c r="B271" s="83"/>
      <c r="C271" s="73"/>
      <c r="D271" s="83"/>
    </row>
    <row r="272" spans="1:4" ht="12.75">
      <c r="A272" s="82"/>
      <c r="B272" s="83"/>
      <c r="C272" s="73"/>
      <c r="D272" s="83"/>
    </row>
    <row r="273" spans="1:4" ht="12.75">
      <c r="A273" s="82"/>
      <c r="B273" s="83"/>
      <c r="C273" s="73"/>
      <c r="D273" s="83"/>
    </row>
    <row r="274" spans="1:4" ht="12.75">
      <c r="A274" s="82"/>
      <c r="B274" s="83"/>
      <c r="C274" s="73"/>
      <c r="D274" s="83"/>
    </row>
    <row r="275" spans="1:4" ht="12.75">
      <c r="A275" s="82"/>
      <c r="B275" s="83"/>
      <c r="C275" s="73"/>
      <c r="D275" s="83"/>
    </row>
    <row r="276" spans="1:4" ht="12.75">
      <c r="A276" s="82"/>
      <c r="B276" s="83"/>
      <c r="C276" s="73"/>
      <c r="D276" s="83"/>
    </row>
    <row r="277" spans="1:4" ht="12.75">
      <c r="A277" s="82"/>
      <c r="B277" s="83"/>
      <c r="C277" s="73"/>
      <c r="D277" s="83"/>
    </row>
    <row r="278" spans="1:4" ht="12.75">
      <c r="A278" s="82"/>
      <c r="B278" s="83"/>
      <c r="C278" s="73"/>
      <c r="D278" s="83"/>
    </row>
    <row r="279" spans="1:4" ht="12.75">
      <c r="A279" s="82"/>
      <c r="B279" s="83"/>
      <c r="C279" s="73"/>
      <c r="D279" s="83"/>
    </row>
    <row r="280" spans="1:4" ht="12.75">
      <c r="A280" s="82"/>
      <c r="B280" s="83"/>
      <c r="C280" s="73"/>
      <c r="D280" s="83"/>
    </row>
    <row r="281" spans="1:4" ht="12.75">
      <c r="A281" s="82"/>
      <c r="B281" s="83"/>
      <c r="C281" s="73"/>
      <c r="D281" s="83"/>
    </row>
    <row r="282" spans="1:4" ht="12.75">
      <c r="A282" s="82"/>
      <c r="B282" s="83"/>
      <c r="C282" s="73"/>
      <c r="D282" s="83"/>
    </row>
    <row r="283" spans="1:4" ht="12.75">
      <c r="A283" s="82"/>
      <c r="B283" s="83"/>
      <c r="C283" s="73"/>
      <c r="D283" s="83"/>
    </row>
    <row r="284" spans="1:4" ht="12.75">
      <c r="A284" s="82"/>
      <c r="B284" s="83"/>
      <c r="C284" s="82"/>
      <c r="D284" s="83"/>
    </row>
    <row r="285" spans="1:4" ht="12.75">
      <c r="A285" s="82"/>
      <c r="B285" s="83"/>
      <c r="C285" s="82"/>
      <c r="D285" s="83"/>
    </row>
    <row r="286" spans="1:4" ht="12.75">
      <c r="A286" s="82"/>
      <c r="B286" s="83"/>
      <c r="C286" s="82"/>
      <c r="D286" s="83"/>
    </row>
    <row r="287" spans="1:4" ht="12.75">
      <c r="A287" s="82"/>
      <c r="B287" s="83"/>
      <c r="C287" s="82"/>
      <c r="D287" s="83"/>
    </row>
    <row r="288" spans="1:4" ht="12.75">
      <c r="A288" s="82"/>
      <c r="B288" s="83"/>
      <c r="C288" s="82"/>
      <c r="D288" s="83"/>
    </row>
    <row r="289" spans="1:4" ht="12.75">
      <c r="A289" s="82"/>
      <c r="B289" s="83"/>
      <c r="C289" s="82"/>
      <c r="D289" s="83"/>
    </row>
    <row r="290" spans="1:4" ht="12.75">
      <c r="A290" s="82"/>
      <c r="B290" s="83"/>
      <c r="C290" s="82"/>
      <c r="D290" s="83"/>
    </row>
    <row r="291" spans="1:4" ht="12.75">
      <c r="A291" s="82"/>
      <c r="B291" s="83"/>
      <c r="C291" s="82"/>
      <c r="D291" s="83"/>
    </row>
    <row r="292" spans="1:4" ht="12.75">
      <c r="A292" s="82"/>
      <c r="B292" s="83"/>
      <c r="C292" s="82"/>
      <c r="D292" s="83"/>
    </row>
    <row r="293" spans="1:4" ht="12.75">
      <c r="A293" s="82"/>
      <c r="B293" s="83"/>
      <c r="C293" s="82"/>
      <c r="D293" s="83"/>
    </row>
    <row r="294" spans="1:4" ht="12.75">
      <c r="A294" s="82"/>
      <c r="B294" s="83"/>
      <c r="C294" s="82"/>
      <c r="D294" s="83"/>
    </row>
    <row r="295" spans="1:4" ht="12.75">
      <c r="A295" s="82"/>
      <c r="B295" s="83"/>
      <c r="C295" s="82"/>
      <c r="D295" s="83"/>
    </row>
    <row r="296" spans="1:4" ht="12.75">
      <c r="A296" s="82"/>
      <c r="B296" s="83"/>
      <c r="C296" s="82"/>
      <c r="D296" s="83"/>
    </row>
    <row r="297" spans="1:4" ht="12.75">
      <c r="A297" s="82"/>
      <c r="B297" s="83"/>
      <c r="C297" s="82"/>
      <c r="D297" s="83"/>
    </row>
    <row r="298" spans="1:4" ht="12.75">
      <c r="A298" s="82"/>
      <c r="B298" s="83"/>
      <c r="C298" s="82"/>
      <c r="D298" s="83"/>
    </row>
    <row r="299" spans="1:4" ht="12.75">
      <c r="A299" s="82"/>
      <c r="B299" s="83"/>
      <c r="C299" s="82"/>
      <c r="D299" s="83"/>
    </row>
    <row r="300" spans="1:4" ht="12.75">
      <c r="A300" s="82"/>
      <c r="B300" s="83"/>
      <c r="C300" s="82"/>
      <c r="D300" s="83"/>
    </row>
    <row r="301" spans="1:4" ht="12.75">
      <c r="A301" s="82"/>
      <c r="B301" s="83"/>
      <c r="C301" s="82"/>
      <c r="D301" s="83"/>
    </row>
    <row r="302" spans="1:4" ht="12.75">
      <c r="A302" s="82"/>
      <c r="B302" s="83"/>
      <c r="C302" s="82"/>
      <c r="D302" s="83"/>
    </row>
    <row r="303" spans="1:4" ht="12.75">
      <c r="A303" s="82"/>
      <c r="B303" s="83"/>
      <c r="C303" s="82"/>
      <c r="D303" s="83"/>
    </row>
    <row r="304" spans="1:4" ht="12.75">
      <c r="A304" s="82"/>
      <c r="B304" s="83"/>
      <c r="C304" s="82"/>
      <c r="D304" s="83"/>
    </row>
    <row r="305" spans="1:4" ht="12.75">
      <c r="A305" s="82"/>
      <c r="B305" s="83"/>
      <c r="C305" s="82"/>
      <c r="D305" s="83"/>
    </row>
    <row r="306" spans="1:4" ht="12.75">
      <c r="A306" s="82"/>
      <c r="B306" s="83"/>
      <c r="C306" s="82"/>
      <c r="D306" s="83"/>
    </row>
    <row r="307" spans="1:4" ht="12.75">
      <c r="A307" s="82"/>
      <c r="B307" s="83"/>
      <c r="C307" s="82"/>
      <c r="D307" s="83"/>
    </row>
    <row r="308" spans="1:4" ht="12.75">
      <c r="A308" s="82"/>
      <c r="B308" s="83"/>
      <c r="C308" s="82"/>
      <c r="D308" s="83"/>
    </row>
    <row r="309" spans="1:4" ht="12.75">
      <c r="A309" s="82"/>
      <c r="B309" s="83"/>
      <c r="C309" s="82"/>
      <c r="D309" s="83"/>
    </row>
    <row r="310" spans="1:4" ht="12.75">
      <c r="A310" s="82"/>
      <c r="B310" s="83"/>
      <c r="C310" s="82"/>
      <c r="D310" s="83"/>
    </row>
    <row r="311" spans="1:4" ht="12.75">
      <c r="A311" s="82"/>
      <c r="B311" s="83"/>
      <c r="C311" s="82"/>
      <c r="D311" s="83"/>
    </row>
    <row r="312" spans="1:4" ht="12.75">
      <c r="A312" s="82"/>
      <c r="B312" s="83"/>
      <c r="C312" s="82"/>
      <c r="D312" s="83"/>
    </row>
    <row r="313" spans="1:4" ht="12.75">
      <c r="A313" s="82"/>
      <c r="B313" s="83"/>
      <c r="C313" s="82"/>
      <c r="D313" s="83"/>
    </row>
    <row r="314" spans="1:4" ht="12.75">
      <c r="A314" s="82"/>
      <c r="B314" s="83"/>
      <c r="C314" s="82"/>
      <c r="D314" s="83"/>
    </row>
    <row r="315" spans="1:4" ht="12.75">
      <c r="A315" s="82"/>
      <c r="B315" s="83"/>
      <c r="C315" s="82"/>
      <c r="D315" s="83"/>
    </row>
    <row r="316" spans="1:4" ht="12.75">
      <c r="A316" s="82"/>
      <c r="B316" s="83"/>
      <c r="C316" s="82"/>
      <c r="D316" s="83"/>
    </row>
    <row r="317" spans="1:4" ht="12.75">
      <c r="A317" s="82"/>
      <c r="B317" s="83"/>
      <c r="C317" s="82"/>
      <c r="D317" s="83"/>
    </row>
    <row r="318" spans="1:4" ht="12.75">
      <c r="A318" s="82"/>
      <c r="B318" s="83"/>
      <c r="C318" s="82"/>
      <c r="D318" s="83"/>
    </row>
    <row r="319" spans="1:4" ht="12.75">
      <c r="A319" s="82"/>
      <c r="B319" s="83"/>
      <c r="C319" s="82"/>
      <c r="D319" s="83"/>
    </row>
    <row r="320" spans="1:4" ht="12.75">
      <c r="A320" s="82"/>
      <c r="B320" s="83"/>
      <c r="C320" s="82"/>
      <c r="D320" s="83"/>
    </row>
    <row r="321" spans="1:4" ht="12.75">
      <c r="A321" s="82"/>
      <c r="B321" s="83"/>
      <c r="C321" s="82"/>
      <c r="D321" s="83"/>
    </row>
    <row r="322" spans="1:4" ht="12.75">
      <c r="A322" s="82"/>
      <c r="B322" s="83"/>
      <c r="C322" s="82"/>
      <c r="D322" s="83"/>
    </row>
    <row r="323" spans="1:4" ht="12.75">
      <c r="A323" s="82"/>
      <c r="B323" s="83"/>
      <c r="C323" s="82"/>
      <c r="D323" s="83"/>
    </row>
    <row r="324" spans="1:4" ht="12.75">
      <c r="A324" s="82"/>
      <c r="B324" s="83"/>
      <c r="C324" s="82"/>
      <c r="D324" s="83"/>
    </row>
    <row r="325" spans="1:4" ht="12.75">
      <c r="A325" s="82"/>
      <c r="B325" s="83"/>
      <c r="C325" s="82"/>
      <c r="D325" s="83"/>
    </row>
    <row r="326" spans="1:4" ht="12.75">
      <c r="A326" s="82"/>
      <c r="B326" s="83"/>
      <c r="C326" s="82"/>
      <c r="D326" s="83"/>
    </row>
    <row r="327" spans="1:4" ht="12.75">
      <c r="A327" s="82"/>
      <c r="B327" s="83"/>
      <c r="C327" s="82"/>
      <c r="D327" s="83"/>
    </row>
    <row r="328" spans="1:4" ht="12.75">
      <c r="A328" s="82"/>
      <c r="B328" s="83"/>
      <c r="C328" s="82"/>
      <c r="D328" s="83"/>
    </row>
    <row r="329" spans="1:4" ht="12.75">
      <c r="A329" s="82"/>
      <c r="B329" s="83"/>
      <c r="C329" s="82"/>
      <c r="D329" s="83"/>
    </row>
    <row r="330" spans="1:4" ht="12.75">
      <c r="A330" s="82"/>
      <c r="B330" s="83"/>
      <c r="C330" s="82"/>
      <c r="D330" s="83"/>
    </row>
    <row r="331" spans="1:4" ht="12.75">
      <c r="A331" s="82"/>
      <c r="B331" s="83"/>
      <c r="C331" s="82"/>
      <c r="D331" s="83"/>
    </row>
    <row r="332" spans="1:4" ht="12.75">
      <c r="A332" s="82"/>
      <c r="B332" s="83"/>
      <c r="C332" s="82"/>
      <c r="D332" s="83"/>
    </row>
    <row r="333" spans="1:4" ht="12.75">
      <c r="A333" s="82"/>
      <c r="B333" s="83"/>
      <c r="C333" s="82"/>
      <c r="D333" s="83"/>
    </row>
    <row r="334" spans="1:4" ht="12.75">
      <c r="A334" s="82"/>
      <c r="B334" s="83"/>
      <c r="C334" s="82"/>
      <c r="D334" s="83"/>
    </row>
    <row r="335" spans="1:4" ht="12.75">
      <c r="A335" s="82"/>
      <c r="B335" s="83"/>
      <c r="C335" s="82"/>
      <c r="D335" s="83"/>
    </row>
    <row r="336" spans="1:4" ht="12.75">
      <c r="A336" s="82"/>
      <c r="B336" s="83"/>
      <c r="C336" s="82"/>
      <c r="D336" s="83"/>
    </row>
    <row r="337" spans="1:4" ht="12.75">
      <c r="A337" s="82"/>
      <c r="B337" s="83"/>
      <c r="C337" s="82"/>
      <c r="D337" s="83"/>
    </row>
    <row r="338" spans="1:4" ht="12.75">
      <c r="A338" s="82"/>
      <c r="B338" s="83"/>
      <c r="C338" s="82"/>
      <c r="D338" s="83"/>
    </row>
    <row r="339" spans="1:4" ht="12.75">
      <c r="A339" s="82"/>
      <c r="B339" s="83"/>
      <c r="C339" s="82"/>
      <c r="D339" s="83"/>
    </row>
    <row r="340" spans="1:4" ht="12.75">
      <c r="A340" s="82"/>
      <c r="B340" s="83"/>
      <c r="C340" s="82"/>
      <c r="D340" s="83"/>
    </row>
    <row r="341" spans="1:4" ht="12.75">
      <c r="A341" s="82"/>
      <c r="B341" s="83"/>
      <c r="C341" s="82"/>
      <c r="D341" s="83"/>
    </row>
    <row r="342" spans="1:4" ht="12.75">
      <c r="A342" s="82"/>
      <c r="B342" s="83"/>
      <c r="C342" s="82"/>
      <c r="D342" s="83"/>
    </row>
    <row r="343" spans="1:4" ht="12.75">
      <c r="A343" s="82"/>
      <c r="B343" s="83"/>
      <c r="C343" s="82"/>
      <c r="D343" s="83"/>
    </row>
    <row r="344" spans="1:4" ht="12.75">
      <c r="A344" s="82"/>
      <c r="B344" s="83"/>
      <c r="C344" s="82"/>
      <c r="D344" s="83"/>
    </row>
    <row r="345" spans="1:4" ht="12.75">
      <c r="A345" s="82"/>
      <c r="B345" s="83"/>
      <c r="C345" s="82"/>
      <c r="D345" s="83"/>
    </row>
    <row r="346" spans="1:4" ht="12.75">
      <c r="A346" s="82"/>
      <c r="B346" s="83"/>
      <c r="C346" s="82"/>
      <c r="D346" s="83"/>
    </row>
    <row r="347" spans="1:4" ht="12.75">
      <c r="A347" s="82"/>
      <c r="B347" s="83"/>
      <c r="C347" s="82"/>
      <c r="D347" s="83"/>
    </row>
    <row r="348" spans="1:4" ht="12.75">
      <c r="A348" s="82"/>
      <c r="B348" s="83"/>
      <c r="C348" s="82"/>
      <c r="D348" s="83"/>
    </row>
    <row r="349" spans="1:4" ht="12.75">
      <c r="A349" s="82"/>
      <c r="B349" s="83"/>
      <c r="C349" s="82"/>
      <c r="D349" s="83"/>
    </row>
    <row r="350" spans="1:4" ht="12.75">
      <c r="A350" s="82"/>
      <c r="B350" s="83"/>
      <c r="C350" s="82"/>
      <c r="D350" s="83"/>
    </row>
    <row r="351" spans="1:4" ht="12.75">
      <c r="A351" s="82"/>
      <c r="B351" s="83"/>
      <c r="C351" s="82"/>
      <c r="D351" s="83"/>
    </row>
    <row r="352" spans="1:4" ht="12.75">
      <c r="A352" s="82"/>
      <c r="B352" s="83"/>
      <c r="C352" s="82"/>
      <c r="D352" s="83"/>
    </row>
    <row r="353" spans="1:4" ht="12.75">
      <c r="A353" s="82"/>
      <c r="B353" s="83"/>
      <c r="C353" s="82"/>
      <c r="D353" s="83"/>
    </row>
    <row r="354" spans="1:4" ht="12.75">
      <c r="A354" s="82"/>
      <c r="B354" s="83"/>
      <c r="C354" s="82"/>
      <c r="D354" s="83"/>
    </row>
    <row r="355" spans="1:4" ht="12.75">
      <c r="A355" s="82"/>
      <c r="B355" s="83"/>
      <c r="C355" s="82"/>
      <c r="D355" s="83"/>
    </row>
    <row r="356" spans="1:4" ht="12.75">
      <c r="A356" s="82"/>
      <c r="B356" s="83"/>
      <c r="C356" s="82"/>
      <c r="D356" s="83"/>
    </row>
    <row r="357" spans="1:4" ht="12.75">
      <c r="A357" s="82"/>
      <c r="B357" s="83"/>
      <c r="C357" s="82"/>
      <c r="D357" s="83"/>
    </row>
    <row r="358" spans="1:4" ht="12.75">
      <c r="A358" s="82"/>
      <c r="B358" s="83"/>
      <c r="C358" s="82"/>
      <c r="D358" s="83"/>
    </row>
    <row r="359" spans="1:4" ht="12.75">
      <c r="A359" s="82"/>
      <c r="B359" s="83"/>
      <c r="C359" s="82"/>
      <c r="D359" s="83"/>
    </row>
    <row r="360" spans="1:4" ht="12.75">
      <c r="A360" s="82"/>
      <c r="B360" s="83"/>
      <c r="C360" s="82"/>
      <c r="D360" s="83"/>
    </row>
    <row r="361" spans="1:4" ht="12.75">
      <c r="A361" s="82"/>
      <c r="B361" s="83"/>
      <c r="C361" s="82"/>
      <c r="D361" s="83"/>
    </row>
    <row r="362" spans="1:4" ht="12.75">
      <c r="A362" s="82"/>
      <c r="B362" s="83"/>
      <c r="C362" s="82"/>
      <c r="D362" s="83"/>
    </row>
    <row r="363" spans="1:4" ht="12.75">
      <c r="A363" s="82"/>
      <c r="B363" s="83"/>
      <c r="C363" s="82"/>
      <c r="D363" s="83"/>
    </row>
    <row r="364" spans="1:4" ht="12.75">
      <c r="A364" s="82"/>
      <c r="B364" s="83"/>
      <c r="C364" s="82"/>
      <c r="D364" s="83"/>
    </row>
    <row r="365" spans="1:4" ht="12.75">
      <c r="A365" s="82"/>
      <c r="B365" s="83"/>
      <c r="C365" s="82"/>
      <c r="D365" s="83"/>
    </row>
    <row r="366" spans="1:4" ht="12.75">
      <c r="A366" s="82"/>
      <c r="B366" s="83"/>
      <c r="C366" s="82"/>
      <c r="D366" s="83"/>
    </row>
    <row r="367" spans="1:4" ht="12.75">
      <c r="A367" s="82"/>
      <c r="B367" s="83"/>
      <c r="C367" s="82"/>
      <c r="D367" s="83"/>
    </row>
    <row r="368" spans="1:4" ht="12.75">
      <c r="A368" s="82"/>
      <c r="B368" s="83"/>
      <c r="C368" s="82"/>
      <c r="D368" s="83"/>
    </row>
    <row r="369" spans="1:4" ht="12.75">
      <c r="A369" s="82"/>
      <c r="B369" s="83"/>
      <c r="C369" s="82"/>
      <c r="D369" s="83"/>
    </row>
    <row r="370" spans="1:4" ht="12.75">
      <c r="A370" s="82"/>
      <c r="B370" s="83"/>
      <c r="C370" s="82"/>
      <c r="D370" s="83"/>
    </row>
    <row r="371" spans="1:4" ht="12.75">
      <c r="A371" s="82"/>
      <c r="B371" s="83"/>
      <c r="C371" s="82"/>
      <c r="D371" s="83"/>
    </row>
    <row r="372" spans="1:4" ht="12.75">
      <c r="A372" s="82"/>
      <c r="B372" s="83"/>
      <c r="C372" s="82"/>
      <c r="D372" s="83"/>
    </row>
    <row r="373" spans="1:4" ht="12.75">
      <c r="A373" s="82"/>
      <c r="B373" s="83"/>
      <c r="C373" s="82"/>
      <c r="D373" s="83"/>
    </row>
    <row r="374" spans="1:4" ht="12.75">
      <c r="A374" s="82"/>
      <c r="B374" s="83"/>
      <c r="C374" s="82"/>
      <c r="D374" s="83"/>
    </row>
    <row r="375" spans="1:4" ht="12.75">
      <c r="A375" s="82"/>
      <c r="B375" s="83"/>
      <c r="C375" s="82"/>
      <c r="D375" s="83"/>
    </row>
    <row r="376" spans="1:4" ht="12.75">
      <c r="A376" s="82"/>
      <c r="B376" s="83"/>
      <c r="C376" s="82"/>
      <c r="D376" s="83"/>
    </row>
    <row r="377" spans="1:4" ht="12.75">
      <c r="A377" s="82"/>
      <c r="B377" s="83"/>
      <c r="C377" s="82"/>
      <c r="D377" s="83"/>
    </row>
    <row r="378" spans="1:4" ht="12.75">
      <c r="A378" s="82"/>
      <c r="B378" s="83"/>
      <c r="C378" s="82"/>
      <c r="D378" s="83"/>
    </row>
    <row r="379" spans="1:4" ht="12.75">
      <c r="A379" s="82"/>
      <c r="B379" s="83"/>
      <c r="C379" s="82"/>
      <c r="D379" s="83"/>
    </row>
    <row r="380" spans="1:4" ht="12.75">
      <c r="A380" s="82"/>
      <c r="B380" s="83"/>
      <c r="C380" s="82"/>
      <c r="D380" s="83"/>
    </row>
    <row r="381" spans="1:4" ht="12.75">
      <c r="A381" s="82"/>
      <c r="B381" s="83"/>
      <c r="C381" s="82"/>
      <c r="D381" s="83"/>
    </row>
    <row r="382" spans="1:4" ht="12.75">
      <c r="A382" s="82"/>
      <c r="B382" s="83"/>
      <c r="C382" s="82"/>
      <c r="D382" s="83"/>
    </row>
    <row r="383" spans="1:4" ht="12.75">
      <c r="A383" s="82"/>
      <c r="B383" s="83"/>
      <c r="C383" s="82"/>
      <c r="D383" s="83"/>
    </row>
    <row r="384" spans="1:4" ht="12.75">
      <c r="A384" s="82"/>
      <c r="B384" s="83"/>
      <c r="C384" s="82"/>
      <c r="D384" s="83"/>
    </row>
    <row r="385" spans="1:4" ht="12.75">
      <c r="A385" s="82"/>
      <c r="B385" s="83"/>
      <c r="C385" s="82"/>
      <c r="D385" s="83"/>
    </row>
    <row r="386" spans="1:4" ht="12.75">
      <c r="A386" s="82"/>
      <c r="B386" s="83"/>
      <c r="C386" s="82"/>
      <c r="D386" s="83"/>
    </row>
    <row r="387" spans="1:4" ht="12.75">
      <c r="A387" s="82"/>
      <c r="B387" s="83"/>
      <c r="C387" s="82"/>
      <c r="D387" s="83"/>
    </row>
    <row r="388" spans="1:4" ht="12.75">
      <c r="A388" s="82"/>
      <c r="B388" s="83"/>
      <c r="C388" s="82"/>
      <c r="D388" s="83"/>
    </row>
    <row r="389" spans="1:4" ht="12.75">
      <c r="A389" s="82"/>
      <c r="B389" s="83"/>
      <c r="C389" s="82"/>
      <c r="D389" s="83"/>
    </row>
    <row r="390" spans="1:4" ht="12.75">
      <c r="A390" s="82"/>
      <c r="B390" s="83"/>
      <c r="C390" s="82"/>
      <c r="D390" s="83"/>
    </row>
    <row r="391" spans="1:4" ht="12.75">
      <c r="A391" s="82"/>
      <c r="B391" s="83"/>
      <c r="C391" s="82"/>
      <c r="D391" s="83"/>
    </row>
    <row r="392" spans="1:4" ht="12.75">
      <c r="A392" s="82"/>
      <c r="B392" s="83"/>
      <c r="C392" s="82"/>
      <c r="D392" s="83"/>
    </row>
    <row r="393" spans="1:4" ht="12.75">
      <c r="A393" s="82"/>
      <c r="B393" s="83"/>
      <c r="C393" s="82"/>
      <c r="D393" s="83"/>
    </row>
    <row r="394" spans="1:4" ht="12.75">
      <c r="A394" s="82"/>
      <c r="B394" s="83"/>
      <c r="C394" s="82"/>
      <c r="D394" s="83"/>
    </row>
    <row r="395" spans="1:4" ht="12.75">
      <c r="A395" s="82"/>
      <c r="B395" s="83"/>
      <c r="C395" s="82"/>
      <c r="D395" s="83"/>
    </row>
    <row r="396" spans="1:4" ht="12.75">
      <c r="A396" s="82"/>
      <c r="B396" s="83"/>
      <c r="C396" s="82"/>
      <c r="D396" s="83"/>
    </row>
    <row r="397" spans="1:4" ht="12.75">
      <c r="A397" s="82"/>
      <c r="B397" s="83"/>
      <c r="C397" s="82"/>
      <c r="D397" s="83"/>
    </row>
    <row r="398" spans="1:4" ht="12.75">
      <c r="A398" s="82"/>
      <c r="B398" s="83"/>
      <c r="C398" s="82"/>
      <c r="D398" s="83"/>
    </row>
    <row r="399" spans="1:4" ht="12.75">
      <c r="A399" s="82"/>
      <c r="B399" s="83"/>
      <c r="C399" s="82"/>
      <c r="D399" s="83"/>
    </row>
    <row r="400" spans="1:4" ht="12.75">
      <c r="A400" s="82"/>
      <c r="B400" s="83"/>
      <c r="C400" s="82"/>
      <c r="D400" s="83"/>
    </row>
    <row r="401" spans="1:4" ht="12.75">
      <c r="A401" s="82"/>
      <c r="B401" s="83"/>
      <c r="C401" s="82"/>
      <c r="D401" s="83"/>
    </row>
    <row r="402" spans="1:4" ht="12.75">
      <c r="A402" s="82"/>
      <c r="B402" s="83"/>
      <c r="C402" s="82"/>
      <c r="D402" s="83"/>
    </row>
    <row r="403" spans="1:4" ht="12.75">
      <c r="A403" s="82"/>
      <c r="B403" s="83"/>
      <c r="C403" s="82"/>
      <c r="D403" s="83"/>
    </row>
    <row r="404" spans="1:4" ht="12.75">
      <c r="A404" s="82"/>
      <c r="B404" s="83"/>
      <c r="C404" s="82"/>
      <c r="D404" s="83"/>
    </row>
    <row r="405" spans="1:4" ht="12.75">
      <c r="A405" s="82"/>
      <c r="B405" s="83"/>
      <c r="C405" s="82"/>
      <c r="D405" s="83"/>
    </row>
    <row r="406" spans="1:4" ht="12.75">
      <c r="A406" s="82"/>
      <c r="B406" s="83"/>
      <c r="C406" s="82"/>
      <c r="D406" s="83"/>
    </row>
    <row r="407" spans="1:4" ht="12.75">
      <c r="A407" s="82"/>
      <c r="B407" s="83"/>
      <c r="C407" s="82"/>
      <c r="D407" s="83"/>
    </row>
    <row r="408" spans="1:4" ht="12.75">
      <c r="A408" s="82"/>
      <c r="B408" s="83"/>
      <c r="C408" s="82"/>
      <c r="D408" s="83"/>
    </row>
    <row r="409" spans="1:4" ht="12.75">
      <c r="A409" s="82"/>
      <c r="B409" s="83"/>
      <c r="C409" s="82"/>
      <c r="D409" s="83"/>
    </row>
    <row r="410" spans="1:4" ht="12.75">
      <c r="A410" s="82"/>
      <c r="B410" s="83"/>
      <c r="C410" s="82"/>
      <c r="D410" s="83"/>
    </row>
    <row r="411" spans="1:4" ht="12.75">
      <c r="A411" s="82"/>
      <c r="B411" s="83"/>
      <c r="C411" s="82"/>
      <c r="D411" s="83"/>
    </row>
    <row r="412" spans="1:4" ht="12.75">
      <c r="A412" s="82"/>
      <c r="B412" s="83"/>
      <c r="C412" s="82"/>
      <c r="D412" s="83"/>
    </row>
    <row r="413" spans="1:4" ht="12.75">
      <c r="A413" s="82"/>
      <c r="B413" s="83"/>
      <c r="C413" s="82"/>
      <c r="D413" s="83"/>
    </row>
    <row r="414" spans="1:4" ht="12.75">
      <c r="A414" s="82"/>
      <c r="B414" s="83"/>
      <c r="C414" s="82"/>
      <c r="D414" s="83"/>
    </row>
    <row r="415" spans="1:4" ht="12.75">
      <c r="A415" s="82"/>
      <c r="B415" s="83"/>
      <c r="C415" s="82"/>
      <c r="D415" s="83"/>
    </row>
    <row r="416" spans="1:4" ht="12.75">
      <c r="A416" s="82"/>
      <c r="B416" s="83"/>
      <c r="C416" s="82"/>
      <c r="D416" s="83"/>
    </row>
    <row r="417" spans="1:4" ht="12.75">
      <c r="A417" s="82"/>
      <c r="B417" s="83"/>
      <c r="C417" s="82"/>
      <c r="D417" s="83"/>
    </row>
    <row r="418" spans="1:4" ht="12.75">
      <c r="A418" s="82"/>
      <c r="B418" s="83"/>
      <c r="C418" s="82"/>
      <c r="D418" s="83"/>
    </row>
    <row r="419" spans="1:4" ht="12.75">
      <c r="A419" s="82"/>
      <c r="B419" s="83"/>
      <c r="C419" s="82"/>
      <c r="D419" s="83"/>
    </row>
    <row r="420" spans="1:4" ht="12.75">
      <c r="A420" s="82"/>
      <c r="B420" s="83"/>
      <c r="C420" s="82"/>
      <c r="D420" s="83"/>
    </row>
    <row r="421" spans="1:4" ht="12.75">
      <c r="A421" s="82"/>
      <c r="B421" s="83"/>
      <c r="C421" s="82"/>
      <c r="D421" s="83"/>
    </row>
    <row r="422" spans="1:4" ht="12.75">
      <c r="A422" s="82"/>
      <c r="B422" s="83"/>
      <c r="C422" s="82"/>
      <c r="D422" s="83"/>
    </row>
    <row r="423" spans="1:4" ht="12.75">
      <c r="A423" s="82"/>
      <c r="B423" s="83"/>
      <c r="C423" s="82"/>
      <c r="D423" s="83"/>
    </row>
    <row r="424" spans="1:4" ht="12.75">
      <c r="A424" s="82"/>
      <c r="B424" s="83"/>
      <c r="C424" s="82"/>
      <c r="D424" s="83"/>
    </row>
    <row r="425" spans="1:4" ht="12.75">
      <c r="A425" s="82"/>
      <c r="B425" s="83"/>
      <c r="C425" s="82"/>
      <c r="D425" s="83"/>
    </row>
    <row r="426" spans="1:4" ht="12.75">
      <c r="A426" s="82"/>
      <c r="B426" s="83"/>
      <c r="C426" s="82"/>
      <c r="D426" s="83"/>
    </row>
    <row r="427" spans="1:4" ht="12.75">
      <c r="A427" s="82"/>
      <c r="B427" s="83"/>
      <c r="C427" s="82"/>
      <c r="D427" s="83"/>
    </row>
    <row r="428" spans="1:4" ht="12.75">
      <c r="A428" s="82"/>
      <c r="B428" s="83"/>
      <c r="C428" s="82"/>
      <c r="D428" s="83"/>
    </row>
    <row r="429" spans="1:4" ht="12.75">
      <c r="A429" s="82"/>
      <c r="B429" s="83"/>
      <c r="C429" s="82"/>
      <c r="D429" s="83"/>
    </row>
    <row r="430" spans="1:4" ht="12.75">
      <c r="A430" s="82"/>
      <c r="B430" s="83"/>
      <c r="C430" s="82"/>
      <c r="D430" s="83"/>
    </row>
    <row r="431" spans="1:4" ht="12.75">
      <c r="A431" s="82"/>
      <c r="B431" s="83"/>
      <c r="C431" s="82"/>
      <c r="D431" s="83"/>
    </row>
    <row r="432" spans="1:4" ht="12.75">
      <c r="A432" s="82"/>
      <c r="B432" s="83"/>
      <c r="C432" s="82"/>
      <c r="D432" s="83"/>
    </row>
    <row r="433" spans="1:4" ht="12.75">
      <c r="A433" s="82"/>
      <c r="B433" s="83"/>
      <c r="C433" s="82"/>
      <c r="D433" s="83"/>
    </row>
    <row r="434" spans="1:4" ht="12.75">
      <c r="A434" s="82"/>
      <c r="B434" s="83"/>
      <c r="C434" s="82"/>
      <c r="D434" s="83"/>
    </row>
    <row r="435" spans="1:4" ht="12.75">
      <c r="A435" s="82"/>
      <c r="B435" s="83"/>
      <c r="C435" s="82"/>
      <c r="D435" s="83"/>
    </row>
    <row r="436" spans="1:4" ht="12.75">
      <c r="A436" s="82"/>
      <c r="B436" s="83"/>
      <c r="C436" s="82"/>
      <c r="D436" s="83"/>
    </row>
    <row r="437" spans="1:4" ht="12.75">
      <c r="A437" s="82"/>
      <c r="B437" s="83"/>
      <c r="C437" s="82"/>
      <c r="D437" s="83"/>
    </row>
    <row r="438" spans="1:4" ht="12.75">
      <c r="A438" s="82"/>
      <c r="B438" s="83"/>
      <c r="C438" s="82"/>
      <c r="D438" s="83"/>
    </row>
    <row r="439" spans="1:4" ht="12.75">
      <c r="A439" s="82"/>
      <c r="B439" s="83"/>
      <c r="C439" s="82"/>
      <c r="D439" s="83"/>
    </row>
    <row r="440" spans="1:4" ht="12.75">
      <c r="A440" s="82"/>
      <c r="B440" s="83"/>
      <c r="C440" s="82"/>
      <c r="D440" s="83"/>
    </row>
    <row r="441" spans="1:4" ht="12.75">
      <c r="A441" s="82"/>
      <c r="B441" s="83"/>
      <c r="C441" s="82"/>
      <c r="D441" s="83"/>
    </row>
    <row r="442" spans="1:4" ht="12.75">
      <c r="A442" s="82"/>
      <c r="B442" s="83"/>
      <c r="C442" s="82"/>
      <c r="D442" s="83"/>
    </row>
    <row r="443" spans="1:4" ht="12.75">
      <c r="A443" s="82"/>
      <c r="B443" s="83"/>
      <c r="C443" s="82"/>
      <c r="D443" s="83"/>
    </row>
    <row r="444" spans="1:4" ht="12.75">
      <c r="A444" s="82"/>
      <c r="B444" s="83"/>
      <c r="C444" s="82"/>
      <c r="D444" s="83"/>
    </row>
    <row r="445" spans="1:4" ht="12.75">
      <c r="A445" s="82"/>
      <c r="B445" s="83"/>
      <c r="C445" s="82"/>
      <c r="D445" s="83"/>
    </row>
    <row r="446" spans="1:4" ht="12.75">
      <c r="A446" s="82"/>
      <c r="B446" s="83"/>
      <c r="C446" s="82"/>
      <c r="D446" s="83"/>
    </row>
    <row r="447" spans="1:4" ht="12.75">
      <c r="A447" s="82"/>
      <c r="B447" s="83"/>
      <c r="C447" s="82"/>
      <c r="D447" s="83"/>
    </row>
    <row r="448" spans="1:4" ht="12.75">
      <c r="A448" s="82"/>
      <c r="B448" s="83"/>
      <c r="C448" s="82"/>
      <c r="D448" s="83"/>
    </row>
    <row r="449" spans="1:4" ht="12.75">
      <c r="A449" s="82"/>
      <c r="B449" s="83"/>
      <c r="C449" s="82"/>
      <c r="D449" s="83"/>
    </row>
    <row r="450" spans="1:4" ht="12.75">
      <c r="A450" s="82"/>
      <c r="B450" s="83"/>
      <c r="C450" s="82"/>
      <c r="D450" s="83"/>
    </row>
    <row r="451" spans="1:4" ht="12.75">
      <c r="A451" s="82"/>
      <c r="B451" s="83"/>
      <c r="C451" s="82"/>
      <c r="D451" s="83"/>
    </row>
    <row r="452" spans="1:4" ht="12.75">
      <c r="A452" s="82"/>
      <c r="B452" s="83"/>
      <c r="C452" s="82"/>
      <c r="D452" s="83"/>
    </row>
    <row r="453" spans="1:4" ht="12.75">
      <c r="A453" s="82"/>
      <c r="B453" s="83"/>
      <c r="C453" s="82"/>
      <c r="D453" s="83"/>
    </row>
    <row r="454" spans="1:4" ht="12.75">
      <c r="A454" s="82"/>
      <c r="B454" s="83"/>
      <c r="C454" s="82"/>
      <c r="D454" s="83"/>
    </row>
    <row r="455" spans="1:4" ht="12.75">
      <c r="A455" s="82"/>
      <c r="B455" s="83"/>
      <c r="C455" s="82"/>
      <c r="D455" s="83"/>
    </row>
    <row r="456" spans="1:4" ht="12.75">
      <c r="A456" s="82"/>
      <c r="B456" s="83"/>
      <c r="C456" s="82"/>
      <c r="D456" s="83"/>
    </row>
    <row r="457" spans="1:4" ht="12.75">
      <c r="A457" s="82"/>
      <c r="B457" s="83"/>
      <c r="C457" s="82"/>
      <c r="D457" s="83"/>
    </row>
    <row r="458" spans="1:4" ht="12.75">
      <c r="A458" s="82"/>
      <c r="B458" s="83"/>
      <c r="C458" s="82"/>
      <c r="D458" s="83"/>
    </row>
    <row r="459" spans="1:4" ht="12.75">
      <c r="A459" s="82"/>
      <c r="B459" s="83"/>
      <c r="C459" s="82"/>
      <c r="D459" s="83"/>
    </row>
    <row r="460" spans="1:4" ht="12.75">
      <c r="A460" s="82"/>
      <c r="B460" s="83"/>
      <c r="C460" s="82"/>
      <c r="D460" s="83"/>
    </row>
    <row r="461" spans="1:4" ht="12.75">
      <c r="A461" s="82"/>
      <c r="B461" s="83"/>
      <c r="C461" s="82"/>
      <c r="D461" s="83"/>
    </row>
    <row r="462" spans="1:4" ht="12.75">
      <c r="A462" s="82"/>
      <c r="B462" s="83"/>
      <c r="C462" s="82"/>
      <c r="D462" s="83"/>
    </row>
    <row r="463" spans="1:4" ht="12.75">
      <c r="A463" s="82"/>
      <c r="B463" s="83"/>
      <c r="C463" s="82"/>
      <c r="D463" s="83"/>
    </row>
    <row r="464" spans="1:4" ht="12.75">
      <c r="A464" s="82"/>
      <c r="B464" s="83"/>
      <c r="C464" s="82"/>
      <c r="D464" s="83"/>
    </row>
    <row r="465" spans="1:4" ht="12.75">
      <c r="A465" s="82"/>
      <c r="B465" s="83"/>
      <c r="C465" s="82"/>
      <c r="D465" s="83"/>
    </row>
    <row r="466" spans="1:4" ht="12.75">
      <c r="A466" s="82"/>
      <c r="B466" s="83"/>
      <c r="C466" s="82"/>
      <c r="D466" s="83"/>
    </row>
    <row r="467" spans="1:4" ht="12.75">
      <c r="A467" s="82"/>
      <c r="B467" s="83"/>
      <c r="C467" s="82"/>
      <c r="D467" s="83"/>
    </row>
    <row r="468" spans="1:4" ht="12.75">
      <c r="A468" s="82"/>
      <c r="B468" s="83"/>
      <c r="C468" s="82"/>
      <c r="D468" s="83"/>
    </row>
    <row r="469" spans="1:4" ht="12.75">
      <c r="A469" s="82"/>
      <c r="B469" s="83"/>
      <c r="C469" s="82"/>
      <c r="D469" s="83"/>
    </row>
    <row r="470" spans="1:4" ht="12.75">
      <c r="A470" s="82"/>
      <c r="B470" s="83"/>
      <c r="C470" s="82"/>
      <c r="D470" s="83"/>
    </row>
    <row r="471" spans="1:4" ht="12.75">
      <c r="A471" s="82"/>
      <c r="B471" s="83"/>
      <c r="C471" s="82"/>
      <c r="D471" s="83"/>
    </row>
    <row r="472" spans="1:4" ht="12.75">
      <c r="A472" s="82"/>
      <c r="B472" s="83"/>
      <c r="C472" s="82"/>
      <c r="D472" s="83"/>
    </row>
    <row r="473" spans="1:4" ht="12.75">
      <c r="A473" s="82"/>
      <c r="B473" s="83"/>
      <c r="C473" s="82"/>
      <c r="D473" s="83"/>
    </row>
    <row r="474" spans="1:4" ht="12.75">
      <c r="A474" s="82"/>
      <c r="B474" s="83"/>
      <c r="C474" s="82"/>
      <c r="D474" s="83"/>
    </row>
    <row r="475" spans="1:4" ht="12.75">
      <c r="A475" s="82"/>
      <c r="B475" s="83"/>
      <c r="C475" s="82"/>
      <c r="D475" s="83"/>
    </row>
    <row r="476" spans="1:4" ht="12.75">
      <c r="A476" s="82"/>
      <c r="B476" s="83"/>
      <c r="C476" s="82"/>
      <c r="D476" s="83"/>
    </row>
    <row r="477" spans="1:4" ht="12.75">
      <c r="A477" s="82"/>
      <c r="B477" s="83"/>
      <c r="C477" s="82"/>
      <c r="D477" s="83"/>
    </row>
    <row r="478" spans="1:4" ht="12.75">
      <c r="A478" s="82"/>
      <c r="B478" s="83"/>
      <c r="C478" s="82"/>
      <c r="D478" s="83"/>
    </row>
    <row r="479" spans="1:4" ht="12.75">
      <c r="A479" s="82"/>
      <c r="B479" s="83"/>
      <c r="C479" s="82"/>
      <c r="D479" s="83"/>
    </row>
    <row r="480" spans="1:4" ht="12.75">
      <c r="A480" s="82"/>
      <c r="B480" s="83"/>
      <c r="C480" s="82"/>
      <c r="D480" s="83"/>
    </row>
    <row r="481" spans="1:4" ht="12.75">
      <c r="A481" s="82"/>
      <c r="B481" s="83"/>
      <c r="C481" s="82"/>
      <c r="D481" s="83"/>
    </row>
    <row r="482" spans="1:4" ht="12.75">
      <c r="A482" s="82"/>
      <c r="B482" s="83"/>
      <c r="C482" s="82"/>
      <c r="D482" s="83"/>
    </row>
    <row r="483" spans="1:4" ht="12.75">
      <c r="A483" s="82"/>
      <c r="B483" s="83"/>
      <c r="C483" s="82"/>
      <c r="D483" s="83"/>
    </row>
    <row r="484" spans="1:4" ht="12.75">
      <c r="A484" s="82"/>
      <c r="B484" s="83"/>
      <c r="C484" s="82"/>
      <c r="D484" s="83"/>
    </row>
    <row r="485" spans="1:4" ht="12.75">
      <c r="A485" s="82"/>
      <c r="B485" s="83"/>
      <c r="C485" s="82"/>
      <c r="D485" s="83"/>
    </row>
    <row r="486" spans="1:4" ht="12.75">
      <c r="A486" s="82"/>
      <c r="B486" s="83"/>
      <c r="C486" s="82"/>
      <c r="D486" s="83"/>
    </row>
    <row r="487" spans="1:4" ht="12.75">
      <c r="A487" s="82"/>
      <c r="B487" s="83"/>
      <c r="C487" s="82"/>
      <c r="D487" s="83"/>
    </row>
    <row r="488" spans="1:4" ht="12.75">
      <c r="A488" s="82"/>
      <c r="B488" s="83"/>
      <c r="C488" s="82"/>
      <c r="D488" s="83"/>
    </row>
    <row r="489" spans="1:4" ht="12.75">
      <c r="A489" s="82"/>
      <c r="B489" s="83"/>
      <c r="C489" s="82"/>
      <c r="D489" s="83"/>
    </row>
    <row r="490" spans="1:4" ht="12.75">
      <c r="A490" s="82"/>
      <c r="B490" s="83"/>
      <c r="C490" s="82"/>
      <c r="D490" s="83"/>
    </row>
    <row r="491" spans="1:4" ht="12.75">
      <c r="A491" s="82"/>
      <c r="B491" s="83"/>
      <c r="C491" s="82"/>
      <c r="D491" s="83"/>
    </row>
    <row r="492" spans="1:4" ht="12.75">
      <c r="A492" s="82"/>
      <c r="B492" s="83"/>
      <c r="C492" s="82"/>
      <c r="D492" s="83"/>
    </row>
    <row r="493" spans="1:4" ht="12.75">
      <c r="A493" s="82"/>
      <c r="B493" s="83"/>
      <c r="C493" s="82"/>
      <c r="D493" s="83"/>
    </row>
    <row r="494" spans="1:4" ht="12.75">
      <c r="A494" s="82"/>
      <c r="B494" s="83"/>
      <c r="C494" s="82"/>
      <c r="D494" s="83"/>
    </row>
    <row r="495" spans="1:4" ht="12.75">
      <c r="A495" s="82"/>
      <c r="B495" s="83"/>
      <c r="C495" s="82"/>
      <c r="D495" s="83"/>
    </row>
    <row r="496" spans="1:4" ht="12.75">
      <c r="A496" s="82"/>
      <c r="B496" s="83"/>
      <c r="C496" s="82"/>
      <c r="D496" s="83"/>
    </row>
    <row r="497" spans="1:4" ht="12.75">
      <c r="A497" s="82"/>
      <c r="B497" s="83"/>
      <c r="C497" s="82"/>
      <c r="D497" s="83"/>
    </row>
    <row r="498" spans="1:4" ht="12.75">
      <c r="A498" s="82"/>
      <c r="B498" s="83"/>
      <c r="C498" s="82"/>
      <c r="D498" s="83"/>
    </row>
    <row r="499" spans="1:4" ht="12.75">
      <c r="A499" s="82"/>
      <c r="B499" s="83"/>
      <c r="C499" s="82"/>
      <c r="D499" s="83"/>
    </row>
    <row r="500" spans="1:4" ht="12.75">
      <c r="A500" s="82"/>
      <c r="B500" s="83"/>
      <c r="C500" s="82"/>
      <c r="D500" s="83"/>
    </row>
    <row r="501" spans="1:4" ht="12.75">
      <c r="A501" s="82"/>
      <c r="B501" s="83"/>
      <c r="C501" s="82"/>
      <c r="D501" s="83"/>
    </row>
    <row r="502" spans="1:4" ht="12.75">
      <c r="A502" s="82"/>
      <c r="B502" s="83"/>
      <c r="C502" s="82"/>
      <c r="D502" s="83"/>
    </row>
    <row r="503" spans="1:4" ht="12.75">
      <c r="A503" s="82"/>
      <c r="B503" s="83"/>
      <c r="C503" s="82"/>
      <c r="D503" s="83"/>
    </row>
    <row r="504" spans="1:4" ht="12.75">
      <c r="A504" s="82"/>
      <c r="B504" s="83"/>
      <c r="C504" s="82"/>
      <c r="D504" s="83"/>
    </row>
    <row r="505" spans="1:4" ht="12.75">
      <c r="A505" s="82"/>
      <c r="B505" s="83"/>
      <c r="C505" s="82"/>
      <c r="D505" s="83"/>
    </row>
    <row r="506" spans="1:4" ht="12.75">
      <c r="A506" s="82"/>
      <c r="B506" s="83"/>
      <c r="C506" s="82"/>
      <c r="D506" s="83"/>
    </row>
    <row r="507" spans="1:4" ht="12.75">
      <c r="A507" s="82"/>
      <c r="B507" s="83"/>
      <c r="C507" s="82"/>
      <c r="D507" s="83"/>
    </row>
    <row r="508" spans="1:4" ht="12.75">
      <c r="A508" s="82"/>
      <c r="B508" s="83"/>
      <c r="C508" s="82"/>
      <c r="D508" s="83"/>
    </row>
    <row r="509" spans="1:4" ht="12.75">
      <c r="A509" s="82"/>
      <c r="B509" s="83"/>
      <c r="C509" s="82"/>
      <c r="D509" s="83"/>
    </row>
    <row r="510" spans="1:4" ht="12.75">
      <c r="A510" s="82"/>
      <c r="B510" s="83"/>
      <c r="C510" s="82"/>
      <c r="D510" s="83"/>
    </row>
    <row r="511" spans="1:4" ht="12.75">
      <c r="A511" s="82"/>
      <c r="B511" s="83"/>
      <c r="C511" s="82"/>
      <c r="D511" s="83"/>
    </row>
    <row r="512" spans="1:4" ht="12.75">
      <c r="A512" s="82"/>
      <c r="B512" s="83"/>
      <c r="C512" s="82"/>
      <c r="D512" s="83"/>
    </row>
    <row r="513" spans="1:4" ht="12.75">
      <c r="A513" s="82"/>
      <c r="B513" s="83"/>
      <c r="C513" s="82"/>
      <c r="D513" s="83"/>
    </row>
    <row r="514" spans="1:4" ht="12.75">
      <c r="A514" s="82"/>
      <c r="B514" s="83"/>
      <c r="C514" s="82"/>
      <c r="D514" s="83"/>
    </row>
    <row r="515" spans="1:4" ht="12.75">
      <c r="A515" s="82"/>
      <c r="B515" s="83"/>
      <c r="C515" s="82"/>
      <c r="D515" s="83"/>
    </row>
    <row r="516" spans="1:4" ht="12.75">
      <c r="A516" s="82"/>
      <c r="B516" s="83"/>
      <c r="C516" s="82"/>
      <c r="D516" s="83"/>
    </row>
    <row r="517" spans="1:4" ht="12.75">
      <c r="A517" s="82"/>
      <c r="B517" s="83"/>
      <c r="C517" s="82"/>
      <c r="D517" s="83"/>
    </row>
    <row r="518" spans="1:4" ht="12.75">
      <c r="A518" s="82"/>
      <c r="B518" s="83"/>
      <c r="C518" s="82"/>
      <c r="D518" s="83"/>
    </row>
    <row r="519" spans="1:4" ht="12.75">
      <c r="A519" s="82"/>
      <c r="B519" s="83"/>
      <c r="C519" s="82"/>
      <c r="D519" s="83"/>
    </row>
    <row r="520" spans="1:4" ht="12.75">
      <c r="A520" s="82"/>
      <c r="B520" s="83"/>
      <c r="C520" s="82"/>
      <c r="D520" s="83"/>
    </row>
    <row r="521" spans="1:4" ht="12.75">
      <c r="A521" s="82"/>
      <c r="B521" s="83"/>
      <c r="C521" s="82"/>
      <c r="D521" s="83"/>
    </row>
    <row r="522" spans="1:4" ht="12.75">
      <c r="A522" s="82"/>
      <c r="B522" s="83"/>
      <c r="C522" s="82"/>
      <c r="D522" s="83"/>
    </row>
    <row r="523" spans="1:4" ht="12.75">
      <c r="A523" s="82"/>
      <c r="B523" s="83"/>
      <c r="C523" s="82"/>
      <c r="D523" s="83"/>
    </row>
    <row r="524" spans="1:4" ht="12.75">
      <c r="A524" s="82"/>
      <c r="B524" s="83"/>
      <c r="C524" s="82"/>
      <c r="D524" s="83"/>
    </row>
    <row r="525" spans="1:4" ht="12.75">
      <c r="A525" s="82"/>
      <c r="B525" s="83"/>
      <c r="C525" s="82"/>
      <c r="D525" s="83"/>
    </row>
    <row r="526" spans="1:4" ht="12.75">
      <c r="A526" s="82"/>
      <c r="B526" s="83"/>
      <c r="C526" s="82"/>
      <c r="D526" s="83"/>
    </row>
    <row r="527" spans="1:4" ht="12.75">
      <c r="A527" s="82"/>
      <c r="B527" s="83"/>
      <c r="C527" s="82"/>
      <c r="D527" s="83"/>
    </row>
    <row r="528" spans="1:4" ht="12.75">
      <c r="A528" s="82"/>
      <c r="B528" s="83"/>
      <c r="C528" s="82"/>
      <c r="D528" s="83"/>
    </row>
    <row r="529" spans="1:4" ht="12.75">
      <c r="A529" s="82"/>
      <c r="B529" s="83"/>
      <c r="C529" s="82"/>
      <c r="D529" s="83"/>
    </row>
    <row r="530" spans="1:4" ht="12.75">
      <c r="A530" s="82"/>
      <c r="B530" s="83"/>
      <c r="C530" s="82"/>
      <c r="D530" s="83"/>
    </row>
    <row r="531" spans="1:4" ht="12.75">
      <c r="A531" s="82"/>
      <c r="B531" s="83"/>
      <c r="C531" s="82"/>
      <c r="D531" s="83"/>
    </row>
    <row r="532" spans="1:4" ht="12.75">
      <c r="A532" s="82"/>
      <c r="B532" s="83"/>
      <c r="C532" s="82"/>
      <c r="D532" s="83"/>
    </row>
    <row r="533" spans="1:4" ht="12.75">
      <c r="A533" s="82"/>
      <c r="B533" s="83"/>
      <c r="C533" s="82"/>
      <c r="D533" s="83"/>
    </row>
    <row r="534" spans="1:4" ht="12.75">
      <c r="A534" s="82"/>
      <c r="B534" s="83"/>
      <c r="C534" s="82"/>
      <c r="D534" s="83"/>
    </row>
    <row r="535" spans="1:4" ht="12.75">
      <c r="A535" s="82"/>
      <c r="B535" s="83"/>
      <c r="C535" s="82"/>
      <c r="D535" s="83"/>
    </row>
    <row r="536" spans="1:4" ht="12.75">
      <c r="A536" s="82"/>
      <c r="B536" s="83"/>
      <c r="C536" s="82"/>
      <c r="D536" s="83"/>
    </row>
    <row r="537" spans="1:4" ht="12.75">
      <c r="A537" s="82"/>
      <c r="B537" s="83"/>
      <c r="C537" s="82"/>
      <c r="D537" s="83"/>
    </row>
    <row r="538" spans="1:4" ht="12.75">
      <c r="A538" s="82"/>
      <c r="B538" s="83"/>
      <c r="C538" s="82"/>
      <c r="D538" s="83"/>
    </row>
    <row r="539" spans="1:4" ht="12.75">
      <c r="A539" s="82"/>
      <c r="B539" s="83"/>
      <c r="C539" s="82"/>
      <c r="D539" s="83"/>
    </row>
    <row r="540" spans="1:4" ht="12.75">
      <c r="A540" s="82"/>
      <c r="B540" s="83"/>
      <c r="C540" s="82"/>
      <c r="D540" s="83"/>
    </row>
    <row r="541" spans="1:4" ht="12.75">
      <c r="A541" s="82"/>
      <c r="B541" s="83"/>
      <c r="C541" s="82"/>
      <c r="D541" s="83"/>
    </row>
    <row r="542" spans="1:4" ht="12.75">
      <c r="A542" s="82"/>
      <c r="B542" s="83"/>
      <c r="C542" s="82"/>
      <c r="D542" s="83"/>
    </row>
    <row r="543" spans="1:4" ht="12.75">
      <c r="A543" s="82"/>
      <c r="B543" s="83"/>
      <c r="C543" s="82"/>
      <c r="D543" s="83"/>
    </row>
    <row r="544" spans="1:4" ht="12.75">
      <c r="A544" s="82"/>
      <c r="B544" s="83"/>
      <c r="C544" s="82"/>
      <c r="D544" s="83"/>
    </row>
    <row r="545" spans="1:4" ht="12.75">
      <c r="A545" s="82"/>
      <c r="B545" s="83"/>
      <c r="C545" s="82"/>
      <c r="D545" s="83"/>
    </row>
    <row r="546" spans="1:4" ht="12.75">
      <c r="A546" s="82"/>
      <c r="B546" s="83"/>
      <c r="C546" s="82"/>
      <c r="D546" s="83"/>
    </row>
    <row r="547" spans="1:4" ht="12.75">
      <c r="A547" s="82"/>
      <c r="B547" s="83"/>
      <c r="C547" s="82"/>
      <c r="D547" s="83"/>
    </row>
    <row r="548" spans="1:4" ht="12.75">
      <c r="A548" s="82"/>
      <c r="B548" s="83"/>
      <c r="C548" s="82"/>
      <c r="D548" s="83"/>
    </row>
    <row r="549" spans="1:4" ht="12.75">
      <c r="A549" s="82"/>
      <c r="B549" s="83"/>
      <c r="C549" s="82"/>
      <c r="D549" s="83"/>
    </row>
    <row r="550" spans="1:4" ht="12.75">
      <c r="A550" s="82"/>
      <c r="B550" s="83"/>
      <c r="C550" s="82"/>
      <c r="D550" s="83"/>
    </row>
    <row r="551" spans="1:4" ht="12.75">
      <c r="A551" s="82"/>
      <c r="B551" s="83"/>
      <c r="C551" s="82"/>
      <c r="D551" s="83"/>
    </row>
    <row r="552" spans="1:4" ht="12.75">
      <c r="A552" s="82"/>
      <c r="B552" s="83"/>
      <c r="C552" s="82"/>
      <c r="D552" s="83"/>
    </row>
    <row r="553" spans="1:4" ht="12.75">
      <c r="A553" s="82"/>
      <c r="B553" s="83"/>
      <c r="C553" s="82"/>
      <c r="D553" s="83"/>
    </row>
    <row r="554" spans="1:4" ht="12.75">
      <c r="A554" s="82"/>
      <c r="B554" s="83"/>
      <c r="C554" s="82"/>
      <c r="D554" s="83"/>
    </row>
    <row r="555" spans="1:4" ht="12.75">
      <c r="A555" s="82"/>
      <c r="B555" s="83"/>
      <c r="C555" s="82"/>
      <c r="D555" s="83"/>
    </row>
    <row r="556" spans="1:4" ht="12.75">
      <c r="A556" s="82"/>
      <c r="B556" s="83"/>
      <c r="C556" s="82"/>
      <c r="D556" s="83"/>
    </row>
    <row r="557" spans="1:4" ht="12.75">
      <c r="A557" s="82"/>
      <c r="B557" s="83"/>
      <c r="C557" s="82"/>
      <c r="D557" s="83"/>
    </row>
    <row r="558" spans="1:4" ht="12.75">
      <c r="A558" s="82"/>
      <c r="B558" s="83"/>
      <c r="C558" s="82"/>
      <c r="D558" s="83"/>
    </row>
    <row r="559" spans="1:4" ht="12.75">
      <c r="A559" s="82"/>
      <c r="B559" s="83"/>
      <c r="C559" s="82"/>
      <c r="D559" s="83"/>
    </row>
    <row r="560" spans="1:4" ht="12.75">
      <c r="A560" s="82"/>
      <c r="B560" s="83"/>
      <c r="C560" s="82"/>
      <c r="D560" s="83"/>
    </row>
    <row r="561" spans="1:4" ht="12.75">
      <c r="A561" s="82"/>
      <c r="B561" s="83"/>
      <c r="C561" s="82"/>
      <c r="D561" s="83"/>
    </row>
    <row r="562" spans="1:4" ht="12.75">
      <c r="A562" s="82"/>
      <c r="B562" s="83"/>
      <c r="C562" s="82"/>
      <c r="D562" s="83"/>
    </row>
    <row r="563" spans="1:4" ht="12.75">
      <c r="A563" s="82"/>
      <c r="B563" s="83"/>
      <c r="C563" s="82"/>
      <c r="D563" s="83"/>
    </row>
    <row r="564" spans="1:4" ht="12.75">
      <c r="A564" s="82"/>
      <c r="B564" s="83"/>
      <c r="C564" s="82"/>
      <c r="D564" s="83"/>
    </row>
    <row r="565" spans="1:4" ht="12.75">
      <c r="A565" s="82"/>
      <c r="B565" s="83"/>
      <c r="C565" s="82"/>
      <c r="D565" s="83"/>
    </row>
    <row r="566" spans="1:4" ht="12.75">
      <c r="A566" s="82"/>
      <c r="B566" s="83"/>
      <c r="C566" s="82"/>
      <c r="D566" s="83"/>
    </row>
    <row r="567" spans="1:4" ht="12.75">
      <c r="A567" s="82"/>
      <c r="B567" s="83"/>
      <c r="C567" s="82"/>
      <c r="D567" s="83"/>
    </row>
    <row r="568" spans="1:4" ht="12.75">
      <c r="A568" s="82"/>
      <c r="B568" s="83"/>
      <c r="C568" s="82"/>
      <c r="D568" s="83"/>
    </row>
    <row r="569" spans="1:4" ht="12.75">
      <c r="A569" s="82"/>
      <c r="B569" s="83"/>
      <c r="C569" s="82"/>
      <c r="D569" s="83"/>
    </row>
    <row r="570" spans="1:4" ht="12.75">
      <c r="A570" s="82"/>
      <c r="B570" s="83"/>
      <c r="C570" s="82"/>
      <c r="D570" s="83"/>
    </row>
    <row r="571" spans="1:4" ht="12.75">
      <c r="A571" s="82"/>
      <c r="B571" s="83"/>
      <c r="C571" s="82"/>
      <c r="D571" s="83"/>
    </row>
    <row r="572" spans="1:4" ht="12.75">
      <c r="A572" s="82"/>
      <c r="B572" s="83"/>
      <c r="C572" s="82"/>
      <c r="D572" s="83"/>
    </row>
    <row r="573" spans="1:4" ht="12.75">
      <c r="A573" s="82"/>
      <c r="B573" s="83"/>
      <c r="C573" s="82"/>
      <c r="D573" s="83"/>
    </row>
    <row r="574" spans="1:4" ht="12.75">
      <c r="A574" s="82"/>
      <c r="B574" s="83"/>
      <c r="C574" s="82"/>
      <c r="D574" s="83"/>
    </row>
    <row r="575" spans="1:4" ht="12.75">
      <c r="A575" s="82"/>
      <c r="B575" s="83"/>
      <c r="C575" s="82"/>
      <c r="D575" s="83"/>
    </row>
    <row r="576" spans="1:4" ht="12.75">
      <c r="A576" s="82"/>
      <c r="B576" s="83"/>
      <c r="C576" s="82"/>
      <c r="D576" s="83"/>
    </row>
    <row r="577" spans="1:4" ht="12.75">
      <c r="A577" s="82"/>
      <c r="B577" s="83"/>
      <c r="C577" s="82"/>
      <c r="D577" s="83"/>
    </row>
    <row r="578" spans="1:4" ht="12.75">
      <c r="A578" s="82"/>
      <c r="B578" s="83"/>
      <c r="C578" s="82"/>
      <c r="D578" s="83"/>
    </row>
    <row r="579" spans="1:4" ht="12.75">
      <c r="A579" s="82"/>
      <c r="B579" s="83"/>
      <c r="C579" s="82"/>
      <c r="D579" s="83"/>
    </row>
    <row r="580" spans="1:4" ht="12.75">
      <c r="A580" s="82"/>
      <c r="B580" s="83"/>
      <c r="C580" s="82"/>
      <c r="D580" s="83"/>
    </row>
    <row r="581" spans="1:4" ht="12.75">
      <c r="A581" s="82"/>
      <c r="B581" s="83"/>
      <c r="C581" s="82"/>
      <c r="D581" s="83"/>
    </row>
    <row r="582" spans="1:4" ht="12.75">
      <c r="A582" s="82"/>
      <c r="B582" s="83"/>
      <c r="C582" s="82"/>
      <c r="D582" s="83"/>
    </row>
    <row r="583" spans="1:4" ht="12.75">
      <c r="A583" s="82"/>
      <c r="B583" s="83"/>
      <c r="C583" s="82"/>
      <c r="D583" s="83"/>
    </row>
    <row r="584" spans="1:4" ht="12.75">
      <c r="A584" s="82"/>
      <c r="B584" s="83"/>
      <c r="C584" s="82"/>
      <c r="D584" s="83"/>
    </row>
    <row r="585" spans="1:4" ht="12.75">
      <c r="A585" s="82"/>
      <c r="B585" s="83"/>
      <c r="C585" s="82"/>
      <c r="D585" s="83"/>
    </row>
    <row r="586" spans="1:4" ht="12.75">
      <c r="A586" s="82"/>
      <c r="B586" s="83"/>
      <c r="C586" s="82"/>
      <c r="D586" s="83"/>
    </row>
    <row r="587" spans="1:4" ht="12.75">
      <c r="A587" s="82"/>
      <c r="B587" s="83"/>
      <c r="C587" s="82"/>
      <c r="D587" s="83"/>
    </row>
    <row r="588" spans="1:4" ht="12.75">
      <c r="A588" s="82"/>
      <c r="B588" s="83"/>
      <c r="C588" s="82"/>
      <c r="D588" s="83"/>
    </row>
    <row r="589" spans="1:4" ht="12.75">
      <c r="A589" s="82"/>
      <c r="B589" s="83"/>
      <c r="C589" s="82"/>
      <c r="D589" s="83"/>
    </row>
    <row r="590" spans="1:4" ht="12.75">
      <c r="A590" s="82"/>
      <c r="B590" s="83"/>
      <c r="C590" s="82"/>
      <c r="D590" s="83"/>
    </row>
    <row r="591" spans="1:4" ht="12.75">
      <c r="A591" s="82"/>
      <c r="B591" s="83"/>
      <c r="C591" s="82"/>
      <c r="D591" s="83"/>
    </row>
    <row r="592" spans="1:4" ht="12.75">
      <c r="A592" s="82"/>
      <c r="B592" s="83"/>
      <c r="C592" s="82"/>
      <c r="D592" s="83"/>
    </row>
    <row r="593" spans="1:4" ht="12.75">
      <c r="A593" s="82"/>
      <c r="B593" s="83"/>
      <c r="C593" s="82"/>
      <c r="D593" s="83"/>
    </row>
    <row r="594" spans="1:4" ht="12.75">
      <c r="A594" s="82"/>
      <c r="B594" s="83"/>
      <c r="C594" s="82"/>
      <c r="D594" s="83"/>
    </row>
    <row r="595" spans="1:4" ht="12.75">
      <c r="A595" s="82"/>
      <c r="B595" s="83"/>
      <c r="C595" s="82"/>
      <c r="D595" s="83"/>
    </row>
    <row r="596" spans="1:4" ht="12.75">
      <c r="A596" s="82"/>
      <c r="B596" s="83"/>
      <c r="C596" s="82"/>
      <c r="D596" s="83"/>
    </row>
    <row r="597" spans="1:4" ht="12.75">
      <c r="A597" s="82"/>
      <c r="B597" s="83"/>
      <c r="C597" s="82"/>
      <c r="D597" s="83"/>
    </row>
    <row r="598" spans="1:4" ht="12.75">
      <c r="A598" s="82"/>
      <c r="B598" s="83"/>
      <c r="C598" s="82"/>
      <c r="D598" s="83"/>
    </row>
    <row r="599" spans="1:4" ht="12.75">
      <c r="A599" s="82"/>
      <c r="B599" s="83"/>
      <c r="C599" s="82"/>
      <c r="D599" s="83"/>
    </row>
    <row r="600" spans="1:4" ht="12.75">
      <c r="A600" s="82"/>
      <c r="B600" s="83"/>
      <c r="C600" s="82"/>
      <c r="D600" s="83"/>
    </row>
    <row r="601" spans="1:4" ht="12.75">
      <c r="A601" s="82"/>
      <c r="B601" s="83"/>
      <c r="C601" s="82"/>
      <c r="D601" s="83"/>
    </row>
    <row r="602" spans="1:4" ht="12.75">
      <c r="A602" s="82"/>
      <c r="B602" s="83"/>
      <c r="C602" s="82"/>
      <c r="D602" s="83"/>
    </row>
    <row r="603" spans="1:4" ht="12.75">
      <c r="A603" s="82"/>
      <c r="B603" s="83"/>
      <c r="C603" s="82"/>
      <c r="D603" s="83"/>
    </row>
    <row r="604" spans="1:4" ht="12.75">
      <c r="A604" s="82"/>
      <c r="B604" s="83"/>
      <c r="C604" s="82"/>
      <c r="D604" s="83"/>
    </row>
    <row r="605" spans="1:4" ht="12.75">
      <c r="A605" s="82"/>
      <c r="B605" s="83"/>
      <c r="C605" s="82"/>
      <c r="D605" s="83"/>
    </row>
    <row r="606" spans="1:4" ht="12.75">
      <c r="A606" s="82"/>
      <c r="B606" s="83"/>
      <c r="C606" s="82"/>
      <c r="D606" s="83"/>
    </row>
    <row r="607" spans="1:4" ht="12.75">
      <c r="A607" s="82"/>
      <c r="B607" s="83"/>
      <c r="C607" s="82"/>
      <c r="D607" s="83"/>
    </row>
    <row r="608" spans="1:4" ht="12.75">
      <c r="A608" s="82"/>
      <c r="B608" s="83"/>
      <c r="C608" s="82"/>
      <c r="D608" s="83"/>
    </row>
    <row r="609" spans="1:4" ht="12.75">
      <c r="A609" s="82"/>
      <c r="B609" s="83"/>
      <c r="C609" s="82"/>
      <c r="D609" s="83"/>
    </row>
    <row r="610" spans="1:4" ht="12.75">
      <c r="A610" s="82"/>
      <c r="B610" s="83"/>
      <c r="C610" s="82"/>
      <c r="D610" s="83"/>
    </row>
    <row r="611" spans="1:4" ht="12.75">
      <c r="A611" s="82"/>
      <c r="B611" s="83"/>
      <c r="C611" s="82"/>
      <c r="D611" s="83"/>
    </row>
    <row r="612" spans="1:4" ht="12.75">
      <c r="A612" s="82"/>
      <c r="B612" s="83"/>
      <c r="C612" s="82"/>
      <c r="D612" s="83"/>
    </row>
    <row r="613" spans="1:4" ht="12.75">
      <c r="A613" s="82"/>
      <c r="B613" s="83"/>
      <c r="C613" s="82"/>
      <c r="D613" s="83"/>
    </row>
    <row r="614" spans="1:4" ht="12.75">
      <c r="A614" s="82"/>
      <c r="B614" s="83"/>
      <c r="C614" s="82"/>
      <c r="D614" s="83"/>
    </row>
    <row r="615" spans="1:4" ht="12.75">
      <c r="A615" s="82"/>
      <c r="B615" s="83"/>
      <c r="C615" s="82"/>
      <c r="D615" s="83"/>
    </row>
    <row r="616" spans="1:4" ht="12.75">
      <c r="A616" s="82"/>
      <c r="B616" s="83"/>
      <c r="C616" s="82"/>
      <c r="D616" s="83"/>
    </row>
    <row r="617" spans="1:4" ht="12.75">
      <c r="A617" s="82"/>
      <c r="B617" s="83"/>
      <c r="C617" s="82"/>
      <c r="D617" s="83"/>
    </row>
    <row r="618" spans="1:4" ht="12.75">
      <c r="A618" s="82"/>
      <c r="B618" s="83"/>
      <c r="C618" s="82"/>
      <c r="D618" s="83"/>
    </row>
    <row r="619" spans="1:4" ht="12.75">
      <c r="A619" s="82"/>
      <c r="B619" s="83"/>
      <c r="C619" s="82"/>
      <c r="D619" s="83"/>
    </row>
    <row r="620" spans="1:4" ht="12.75">
      <c r="A620" s="82"/>
      <c r="B620" s="83"/>
      <c r="C620" s="82"/>
      <c r="D620" s="83"/>
    </row>
    <row r="621" spans="1:4" ht="12.75">
      <c r="A621" s="82"/>
      <c r="B621" s="83"/>
      <c r="C621" s="82"/>
      <c r="D621" s="83"/>
    </row>
    <row r="622" spans="1:4" ht="12.75">
      <c r="A622" s="82"/>
      <c r="B622" s="83"/>
      <c r="C622" s="82"/>
      <c r="D622" s="83"/>
    </row>
    <row r="623" spans="1:4" ht="12.75">
      <c r="A623" s="82"/>
      <c r="B623" s="83"/>
      <c r="C623" s="82"/>
      <c r="D623" s="83"/>
    </row>
    <row r="624" spans="1:4" ht="12.75">
      <c r="A624" s="82"/>
      <c r="B624" s="83"/>
      <c r="C624" s="82"/>
      <c r="D624" s="83"/>
    </row>
    <row r="625" spans="1:4" ht="12.75">
      <c r="A625" s="82"/>
      <c r="B625" s="83"/>
      <c r="C625" s="82"/>
      <c r="D625" s="83"/>
    </row>
    <row r="626" spans="1:4" ht="12.75">
      <c r="A626" s="82"/>
      <c r="B626" s="83"/>
      <c r="C626" s="82"/>
      <c r="D626" s="83"/>
    </row>
    <row r="627" spans="1:4" ht="12.75">
      <c r="A627" s="82"/>
      <c r="B627" s="83"/>
      <c r="C627" s="82"/>
      <c r="D627" s="83"/>
    </row>
    <row r="628" spans="1:4" ht="12.75">
      <c r="A628" s="82"/>
      <c r="B628" s="83"/>
      <c r="C628" s="82"/>
      <c r="D628" s="83"/>
    </row>
    <row r="629" spans="1:4" ht="12.75">
      <c r="A629" s="82"/>
      <c r="B629" s="83"/>
      <c r="C629" s="82"/>
      <c r="D629" s="83"/>
    </row>
    <row r="630" spans="1:4" ht="12.75">
      <c r="A630" s="82"/>
      <c r="B630" s="83"/>
      <c r="C630" s="82"/>
      <c r="D630" s="83"/>
    </row>
    <row r="631" spans="1:4" ht="12.75">
      <c r="A631" s="82"/>
      <c r="B631" s="83"/>
      <c r="C631" s="82"/>
      <c r="D631" s="83"/>
    </row>
    <row r="632" spans="1:4" ht="12.75">
      <c r="A632" s="82"/>
      <c r="B632" s="83"/>
      <c r="C632" s="82"/>
      <c r="D632" s="83"/>
    </row>
    <row r="633" spans="1:4" ht="12.75">
      <c r="A633" s="82"/>
      <c r="B633" s="83"/>
      <c r="C633" s="82"/>
      <c r="D633" s="83"/>
    </row>
    <row r="634" spans="1:4" ht="12.75">
      <c r="A634" s="82"/>
      <c r="B634" s="83"/>
      <c r="C634" s="82"/>
      <c r="D634" s="83"/>
    </row>
    <row r="635" spans="1:4" ht="12.75">
      <c r="A635" s="82"/>
      <c r="B635" s="83"/>
      <c r="C635" s="82"/>
      <c r="D635" s="83"/>
    </row>
    <row r="636" spans="1:4" ht="12.75">
      <c r="A636" s="82"/>
      <c r="B636" s="83"/>
      <c r="C636" s="82"/>
      <c r="D636" s="83"/>
    </row>
    <row r="637" spans="1:4" ht="12.75">
      <c r="A637" s="82"/>
      <c r="B637" s="83"/>
      <c r="C637" s="82"/>
      <c r="D637" s="83"/>
    </row>
    <row r="638" spans="1:4" ht="12.75">
      <c r="A638" s="82"/>
      <c r="B638" s="83"/>
      <c r="C638" s="82"/>
      <c r="D638" s="83"/>
    </row>
    <row r="639" spans="1:4" ht="12.75">
      <c r="A639" s="82"/>
      <c r="B639" s="83"/>
      <c r="C639" s="82"/>
      <c r="D639" s="83"/>
    </row>
    <row r="640" spans="1:4" ht="12.75">
      <c r="A640" s="82"/>
      <c r="B640" s="83"/>
      <c r="C640" s="82"/>
      <c r="D640" s="83"/>
    </row>
    <row r="641" spans="1:4" ht="12.75">
      <c r="A641" s="82"/>
      <c r="B641" s="83"/>
      <c r="C641" s="82"/>
      <c r="D641" s="83"/>
    </row>
    <row r="642" spans="1:4" ht="12.75">
      <c r="A642" s="82"/>
      <c r="B642" s="83"/>
      <c r="C642" s="82"/>
      <c r="D642" s="83"/>
    </row>
    <row r="643" spans="1:4" ht="12.75">
      <c r="A643" s="82"/>
      <c r="B643" s="83"/>
      <c r="C643" s="82"/>
      <c r="D643" s="83"/>
    </row>
    <row r="644" spans="1:4" ht="12.75">
      <c r="A644" s="82"/>
      <c r="B644" s="83"/>
      <c r="C644" s="82"/>
      <c r="D644" s="83"/>
    </row>
    <row r="645" spans="1:4" ht="12.75">
      <c r="A645" s="82"/>
      <c r="B645" s="83"/>
      <c r="C645" s="82"/>
      <c r="D645" s="83"/>
    </row>
    <row r="646" spans="1:4" ht="12.75">
      <c r="A646" s="82"/>
      <c r="B646" s="83"/>
      <c r="C646" s="82"/>
      <c r="D646" s="83"/>
    </row>
    <row r="647" spans="1:4" ht="12.75">
      <c r="A647" s="82"/>
      <c r="B647" s="83"/>
      <c r="C647" s="82"/>
      <c r="D647" s="83"/>
    </row>
    <row r="648" spans="1:4" ht="12.75">
      <c r="A648" s="82"/>
      <c r="B648" s="83"/>
      <c r="C648" s="82"/>
      <c r="D648" s="83"/>
    </row>
    <row r="649" spans="1:4" ht="12.75">
      <c r="A649" s="82"/>
      <c r="B649" s="83"/>
      <c r="C649" s="82"/>
      <c r="D649" s="83"/>
    </row>
    <row r="650" spans="1:4" ht="12.75">
      <c r="A650" s="82"/>
      <c r="B650" s="83"/>
      <c r="C650" s="82"/>
      <c r="D650" s="83"/>
    </row>
    <row r="651" spans="1:4" ht="12.75">
      <c r="A651" s="82"/>
      <c r="B651" s="83"/>
      <c r="C651" s="82"/>
      <c r="D651" s="83"/>
    </row>
    <row r="652" spans="1:4" ht="12.75">
      <c r="A652" s="82"/>
      <c r="B652" s="83"/>
      <c r="C652" s="82"/>
      <c r="D652" s="83"/>
    </row>
    <row r="653" spans="1:4" ht="12.75">
      <c r="A653" s="82"/>
      <c r="B653" s="83"/>
      <c r="C653" s="82"/>
      <c r="D653" s="83"/>
    </row>
    <row r="654" spans="1:4" ht="12.75">
      <c r="A654" s="82"/>
      <c r="B654" s="83"/>
      <c r="C654" s="82"/>
      <c r="D654" s="83"/>
    </row>
    <row r="655" spans="1:4" ht="12.75">
      <c r="A655" s="82"/>
      <c r="B655" s="83"/>
      <c r="C655" s="82"/>
      <c r="D655" s="83"/>
    </row>
    <row r="656" spans="1:4" ht="12.75">
      <c r="A656" s="82"/>
      <c r="B656" s="83"/>
      <c r="C656" s="82"/>
      <c r="D656" s="83"/>
    </row>
    <row r="657" spans="1:4" ht="12.75">
      <c r="A657" s="82"/>
      <c r="B657" s="83"/>
      <c r="C657" s="82"/>
      <c r="D657" s="83"/>
    </row>
    <row r="658" spans="1:4" ht="12.75">
      <c r="A658" s="82"/>
      <c r="B658" s="83"/>
      <c r="C658" s="82"/>
      <c r="D658" s="83"/>
    </row>
    <row r="659" spans="1:4" ht="12.75">
      <c r="A659" s="82"/>
      <c r="B659" s="83"/>
      <c r="C659" s="82"/>
      <c r="D659" s="83"/>
    </row>
    <row r="660" spans="1:4" ht="12.75">
      <c r="A660" s="82"/>
      <c r="B660" s="83"/>
      <c r="C660" s="82"/>
      <c r="D660" s="83"/>
    </row>
    <row r="661" spans="1:4" ht="12.75">
      <c r="A661" s="82"/>
      <c r="B661" s="83"/>
      <c r="C661" s="82"/>
      <c r="D661" s="83"/>
    </row>
    <row r="662" spans="1:4" ht="12.75">
      <c r="A662" s="82"/>
      <c r="B662" s="83"/>
      <c r="C662" s="82"/>
      <c r="D662" s="83"/>
    </row>
    <row r="663" spans="1:4" ht="12.75">
      <c r="A663" s="82"/>
      <c r="B663" s="83"/>
      <c r="C663" s="82"/>
      <c r="D663" s="83"/>
    </row>
    <row r="664" spans="1:4" ht="12.75">
      <c r="A664" s="82"/>
      <c r="B664" s="83"/>
      <c r="C664" s="82"/>
      <c r="D664" s="83"/>
    </row>
    <row r="665" spans="1:4" ht="12.75">
      <c r="A665" s="82"/>
      <c r="B665" s="83"/>
      <c r="C665" s="82"/>
      <c r="D665" s="83"/>
    </row>
    <row r="666" spans="1:4" ht="12.75">
      <c r="A666" s="82"/>
      <c r="B666" s="83"/>
      <c r="C666" s="82"/>
      <c r="D666" s="83"/>
    </row>
    <row r="667" spans="1:4" ht="12.75">
      <c r="A667" s="82"/>
      <c r="B667" s="83"/>
      <c r="C667" s="82"/>
      <c r="D667" s="83"/>
    </row>
    <row r="668" spans="1:4" ht="12.75">
      <c r="A668" s="82"/>
      <c r="B668" s="83"/>
      <c r="C668" s="82"/>
      <c r="D668" s="83"/>
    </row>
    <row r="669" spans="1:4" ht="12.75">
      <c r="A669" s="82"/>
      <c r="B669" s="83"/>
      <c r="C669" s="82"/>
      <c r="D669" s="83"/>
    </row>
    <row r="670" spans="1:4" ht="12.75">
      <c r="A670" s="82"/>
      <c r="B670" s="83"/>
      <c r="C670" s="82"/>
      <c r="D670" s="83"/>
    </row>
    <row r="671" spans="1:4" ht="12.75">
      <c r="A671" s="82"/>
      <c r="B671" s="83"/>
      <c r="C671" s="82"/>
      <c r="D671" s="83"/>
    </row>
    <row r="672" spans="1:4" ht="12.75">
      <c r="A672" s="82"/>
      <c r="B672" s="83"/>
      <c r="C672" s="82"/>
      <c r="D672" s="83"/>
    </row>
    <row r="673" spans="1:4" ht="12.75">
      <c r="A673" s="82"/>
      <c r="B673" s="83"/>
      <c r="C673" s="82"/>
      <c r="D673" s="83"/>
    </row>
    <row r="674" spans="1:4" ht="12.75">
      <c r="A674" s="82"/>
      <c r="B674" s="83"/>
      <c r="C674" s="82"/>
      <c r="D674" s="83"/>
    </row>
    <row r="675" spans="1:4" ht="12.75">
      <c r="A675" s="82"/>
      <c r="B675" s="83"/>
      <c r="C675" s="82"/>
      <c r="D675" s="83"/>
    </row>
    <row r="676" spans="1:4" ht="12.75">
      <c r="A676" s="82"/>
      <c r="B676" s="83"/>
      <c r="C676" s="82"/>
      <c r="D676" s="83"/>
    </row>
    <row r="677" spans="1:4" ht="12.75">
      <c r="A677" s="82"/>
      <c r="B677" s="83"/>
      <c r="C677" s="82"/>
      <c r="D677" s="83"/>
    </row>
    <row r="678" spans="1:4" ht="12.75">
      <c r="A678" s="82"/>
      <c r="B678" s="83"/>
      <c r="C678" s="82"/>
      <c r="D678" s="83"/>
    </row>
    <row r="679" spans="1:4" ht="12.75">
      <c r="A679" s="82"/>
      <c r="B679" s="83"/>
      <c r="C679" s="82"/>
      <c r="D679" s="83"/>
    </row>
    <row r="680" spans="1:4" ht="12.75">
      <c r="A680" s="82"/>
      <c r="B680" s="83"/>
      <c r="C680" s="82"/>
      <c r="D680" s="83"/>
    </row>
    <row r="681" spans="1:4" ht="12.75">
      <c r="A681" s="82"/>
      <c r="B681" s="83"/>
      <c r="C681" s="82"/>
      <c r="D681" s="83"/>
    </row>
    <row r="682" spans="1:4" ht="12.75">
      <c r="A682" s="82"/>
      <c r="B682" s="83"/>
      <c r="C682" s="82"/>
      <c r="D682" s="83"/>
    </row>
    <row r="683" spans="1:4" ht="12.75">
      <c r="A683" s="82"/>
      <c r="B683" s="83"/>
      <c r="C683" s="82"/>
      <c r="D683" s="83"/>
    </row>
    <row r="684" spans="1:4" ht="12.75">
      <c r="A684" s="82"/>
      <c r="B684" s="83"/>
      <c r="C684" s="82"/>
      <c r="D684" s="83"/>
    </row>
    <row r="685" spans="1:4" ht="12.75">
      <c r="A685" s="82"/>
      <c r="B685" s="83"/>
      <c r="C685" s="82"/>
      <c r="D685" s="83"/>
    </row>
    <row r="686" spans="1:4" ht="12.75">
      <c r="A686" s="82"/>
      <c r="B686" s="83"/>
      <c r="C686" s="82"/>
      <c r="D686" s="83"/>
    </row>
    <row r="687" spans="1:4" ht="12.75">
      <c r="A687" s="82"/>
      <c r="B687" s="83"/>
      <c r="C687" s="82"/>
      <c r="D687" s="83"/>
    </row>
    <row r="688" spans="1:4" ht="12.75">
      <c r="A688" s="82"/>
      <c r="B688" s="83"/>
      <c r="C688" s="82"/>
      <c r="D688" s="83"/>
    </row>
    <row r="689" spans="1:4" ht="12.75">
      <c r="A689" s="82"/>
      <c r="B689" s="83"/>
      <c r="C689" s="82"/>
      <c r="D689" s="83"/>
    </row>
    <row r="690" spans="1:4" ht="12.75">
      <c r="A690" s="82"/>
      <c r="B690" s="83"/>
      <c r="C690" s="82"/>
      <c r="D690" s="83"/>
    </row>
    <row r="691" spans="1:4" ht="12.75">
      <c r="A691" s="82"/>
      <c r="B691" s="83"/>
      <c r="C691" s="82"/>
      <c r="D691" s="83"/>
    </row>
    <row r="692" spans="1:4" ht="12.75">
      <c r="A692" s="82"/>
      <c r="B692" s="83"/>
      <c r="C692" s="82"/>
      <c r="D692" s="83"/>
    </row>
    <row r="693" spans="1:4" ht="12.75">
      <c r="A693" s="82"/>
      <c r="B693" s="83"/>
      <c r="C693" s="82"/>
      <c r="D693" s="83"/>
    </row>
    <row r="694" spans="1:4" ht="12.75">
      <c r="A694" s="82"/>
      <c r="B694" s="83"/>
      <c r="C694" s="82"/>
      <c r="D694" s="83"/>
    </row>
    <row r="695" spans="1:4" ht="12.75">
      <c r="A695" s="82"/>
      <c r="B695" s="83"/>
      <c r="C695" s="82"/>
      <c r="D695" s="83"/>
    </row>
    <row r="696" spans="1:4" ht="12.75">
      <c r="A696" s="82"/>
      <c r="B696" s="83"/>
      <c r="C696" s="82"/>
      <c r="D696" s="83"/>
    </row>
    <row r="697" spans="1:4" ht="12.75">
      <c r="A697" s="82"/>
      <c r="B697" s="83"/>
      <c r="C697" s="82"/>
      <c r="D697" s="83"/>
    </row>
    <row r="698" spans="1:4" ht="12.75">
      <c r="A698" s="82"/>
      <c r="B698" s="83"/>
      <c r="C698" s="82"/>
      <c r="D698" s="83"/>
    </row>
    <row r="699" spans="1:4" ht="12.75">
      <c r="A699" s="82"/>
      <c r="B699" s="83"/>
      <c r="C699" s="82"/>
      <c r="D699" s="83"/>
    </row>
    <row r="700" spans="1:4" ht="12.75">
      <c r="A700" s="82"/>
      <c r="B700" s="83"/>
      <c r="C700" s="82"/>
      <c r="D700" s="83"/>
    </row>
    <row r="701" spans="1:4" ht="12.75">
      <c r="A701" s="82"/>
      <c r="B701" s="83"/>
      <c r="C701" s="82"/>
      <c r="D701" s="83"/>
    </row>
    <row r="702" spans="1:4" ht="12.75">
      <c r="A702" s="82"/>
      <c r="B702" s="83"/>
      <c r="C702" s="82"/>
      <c r="D702" s="83"/>
    </row>
    <row r="703" spans="1:4" ht="12.75">
      <c r="A703" s="82"/>
      <c r="B703" s="83"/>
      <c r="C703" s="82"/>
      <c r="D703" s="83"/>
    </row>
    <row r="704" spans="1:4" ht="12.75">
      <c r="A704" s="82"/>
      <c r="B704" s="83"/>
      <c r="C704" s="82"/>
      <c r="D704" s="83"/>
    </row>
    <row r="705" spans="1:4" ht="12.75">
      <c r="A705" s="82"/>
      <c r="B705" s="83"/>
      <c r="C705" s="82"/>
      <c r="D705" s="83"/>
    </row>
    <row r="706" spans="1:4" ht="12.75">
      <c r="A706" s="82"/>
      <c r="B706" s="83"/>
      <c r="C706" s="82"/>
      <c r="D706" s="83"/>
    </row>
    <row r="707" spans="1:4" ht="12.75">
      <c r="A707" s="82"/>
      <c r="B707" s="83"/>
      <c r="C707" s="82"/>
      <c r="D707" s="83"/>
    </row>
    <row r="708" spans="1:4" ht="12.75">
      <c r="A708" s="82"/>
      <c r="B708" s="83"/>
      <c r="C708" s="82"/>
      <c r="D708" s="83"/>
    </row>
    <row r="709" spans="1:4" ht="12.75">
      <c r="A709" s="82"/>
      <c r="B709" s="83"/>
      <c r="C709" s="82"/>
      <c r="D709" s="83"/>
    </row>
    <row r="710" spans="1:4" ht="12.75">
      <c r="A710" s="82"/>
      <c r="B710" s="83"/>
      <c r="C710" s="82"/>
      <c r="D710" s="83"/>
    </row>
    <row r="711" spans="1:4" ht="12.75">
      <c r="A711" s="82"/>
      <c r="B711" s="83"/>
      <c r="C711" s="82"/>
      <c r="D711" s="83"/>
    </row>
    <row r="712" spans="1:4" ht="12.75">
      <c r="A712" s="82"/>
      <c r="B712" s="83"/>
      <c r="C712" s="82"/>
      <c r="D712" s="83"/>
    </row>
    <row r="713" spans="1:4" ht="12.75">
      <c r="A713" s="82"/>
      <c r="B713" s="83"/>
      <c r="C713" s="82"/>
      <c r="D713" s="83"/>
    </row>
    <row r="714" spans="1:4" ht="12.75">
      <c r="A714" s="82"/>
      <c r="B714" s="83"/>
      <c r="C714" s="82"/>
      <c r="D714" s="83"/>
    </row>
    <row r="715" spans="1:4" ht="12.75">
      <c r="A715" s="82"/>
      <c r="B715" s="83"/>
      <c r="C715" s="82"/>
      <c r="D715" s="83"/>
    </row>
    <row r="716" spans="1:4" ht="12.75">
      <c r="A716" s="82"/>
      <c r="B716" s="83"/>
      <c r="C716" s="82"/>
      <c r="D716" s="83"/>
    </row>
    <row r="717" spans="1:4" ht="12.75">
      <c r="A717" s="82"/>
      <c r="B717" s="83"/>
      <c r="C717" s="82"/>
      <c r="D717" s="83"/>
    </row>
    <row r="718" spans="1:4" ht="12.75">
      <c r="A718" s="82"/>
      <c r="B718" s="83"/>
      <c r="C718" s="82"/>
      <c r="D718" s="83"/>
    </row>
    <row r="719" spans="1:4" ht="12.75">
      <c r="A719" s="82"/>
      <c r="B719" s="83"/>
      <c r="C719" s="82"/>
      <c r="D719" s="83"/>
    </row>
    <row r="720" spans="1:4" ht="12.75">
      <c r="A720" s="82"/>
      <c r="B720" s="83"/>
      <c r="C720" s="82"/>
      <c r="D720" s="83"/>
    </row>
    <row r="721" spans="1:4" ht="12.75">
      <c r="A721" s="82"/>
      <c r="B721" s="83"/>
      <c r="C721" s="82"/>
      <c r="D721" s="83"/>
    </row>
    <row r="722" spans="1:4" ht="12.75">
      <c r="A722" s="82"/>
      <c r="B722" s="83"/>
      <c r="C722" s="82"/>
      <c r="D722" s="83"/>
    </row>
    <row r="723" spans="1:4" ht="12.75">
      <c r="A723" s="82"/>
      <c r="B723" s="83"/>
      <c r="C723" s="82"/>
      <c r="D723" s="83"/>
    </row>
    <row r="724" spans="1:4" ht="12.75">
      <c r="A724" s="82"/>
      <c r="B724" s="83"/>
      <c r="C724" s="82"/>
      <c r="D724" s="83"/>
    </row>
    <row r="725" spans="1:4" ht="12.75">
      <c r="A725" s="82"/>
      <c r="B725" s="83"/>
      <c r="C725" s="82"/>
      <c r="D725" s="83"/>
    </row>
    <row r="726" spans="1:4" ht="12.75">
      <c r="A726" s="82"/>
      <c r="B726" s="83"/>
      <c r="C726" s="82"/>
      <c r="D726" s="83"/>
    </row>
    <row r="727" spans="1:4" ht="12.75">
      <c r="A727" s="82"/>
      <c r="B727" s="83"/>
      <c r="C727" s="82"/>
      <c r="D727" s="83"/>
    </row>
    <row r="728" spans="1:4" ht="12.75">
      <c r="A728" s="82"/>
      <c r="B728" s="83"/>
      <c r="C728" s="82"/>
      <c r="D728" s="83"/>
    </row>
    <row r="729" spans="1:4" ht="12.75">
      <c r="A729" s="82"/>
      <c r="B729" s="83"/>
      <c r="C729" s="82"/>
      <c r="D729" s="83"/>
    </row>
    <row r="730" spans="1:4" ht="12.75">
      <c r="A730" s="82"/>
      <c r="B730" s="83"/>
      <c r="C730" s="82"/>
      <c r="D730" s="83"/>
    </row>
    <row r="731" spans="1:4" ht="12.75">
      <c r="A731" s="82"/>
      <c r="B731" s="83"/>
      <c r="C731" s="82"/>
      <c r="D731" s="83"/>
    </row>
    <row r="732" spans="1:4" ht="12.75">
      <c r="A732" s="82"/>
      <c r="B732" s="83"/>
      <c r="C732" s="82"/>
      <c r="D732" s="83"/>
    </row>
    <row r="733" spans="1:4" ht="12.75">
      <c r="A733" s="82"/>
      <c r="B733" s="83"/>
      <c r="C733" s="82"/>
      <c r="D733" s="83"/>
    </row>
    <row r="734" spans="1:4" ht="12.75">
      <c r="A734" s="82"/>
      <c r="B734" s="83"/>
      <c r="C734" s="82"/>
      <c r="D734" s="83"/>
    </row>
    <row r="735" spans="1:4" ht="12.75">
      <c r="A735" s="82"/>
      <c r="B735" s="83"/>
      <c r="C735" s="82"/>
      <c r="D735" s="83"/>
    </row>
    <row r="736" spans="1:4" ht="12.75">
      <c r="A736" s="82"/>
      <c r="B736" s="83"/>
      <c r="C736" s="82"/>
      <c r="D736" s="83"/>
    </row>
    <row r="737" spans="1:4" ht="12.75">
      <c r="A737" s="82"/>
      <c r="B737" s="83"/>
      <c r="C737" s="82"/>
      <c r="D737" s="83"/>
    </row>
    <row r="738" spans="1:4" ht="12.75">
      <c r="A738" s="82"/>
      <c r="B738" s="83"/>
      <c r="C738" s="82"/>
      <c r="D738" s="83"/>
    </row>
    <row r="739" spans="1:4" ht="12.75">
      <c r="A739" s="82"/>
      <c r="B739" s="83"/>
      <c r="C739" s="82"/>
      <c r="D739" s="83"/>
    </row>
    <row r="740" spans="1:4" ht="12.75">
      <c r="A740" s="82"/>
      <c r="B740" s="83"/>
      <c r="C740" s="82"/>
      <c r="D740" s="83"/>
    </row>
    <row r="741" spans="1:4" ht="12.75">
      <c r="A741" s="82"/>
      <c r="B741" s="83"/>
      <c r="C741" s="82"/>
      <c r="D741" s="83"/>
    </row>
    <row r="742" spans="1:4" ht="12.75">
      <c r="A742" s="82"/>
      <c r="B742" s="83"/>
      <c r="C742" s="82"/>
      <c r="D742" s="83"/>
    </row>
    <row r="743" spans="1:4" ht="12.75">
      <c r="A743" s="82"/>
      <c r="B743" s="83"/>
      <c r="C743" s="82"/>
      <c r="D743" s="83"/>
    </row>
    <row r="744" spans="1:4" ht="12.75">
      <c r="A744" s="82"/>
      <c r="B744" s="83"/>
      <c r="C744" s="82"/>
      <c r="D744" s="83"/>
    </row>
    <row r="745" spans="1:4" ht="12.75">
      <c r="A745" s="82"/>
      <c r="B745" s="83"/>
      <c r="C745" s="82"/>
      <c r="D745" s="83"/>
    </row>
    <row r="746" spans="1:4" ht="12.75">
      <c r="A746" s="82"/>
      <c r="B746" s="83"/>
      <c r="C746" s="82"/>
      <c r="D746" s="83"/>
    </row>
    <row r="747" spans="1:4" ht="12.75">
      <c r="A747" s="82"/>
      <c r="B747" s="83"/>
      <c r="C747" s="82"/>
      <c r="D747" s="83"/>
    </row>
    <row r="748" spans="1:4" ht="12.75">
      <c r="A748" s="82"/>
      <c r="B748" s="83"/>
      <c r="C748" s="82"/>
      <c r="D748" s="83"/>
    </row>
    <row r="749" spans="1:4" ht="12.75">
      <c r="A749" s="82"/>
      <c r="B749" s="83"/>
      <c r="C749" s="82"/>
      <c r="D749" s="83"/>
    </row>
    <row r="750" spans="1:4" ht="12.75">
      <c r="A750" s="82"/>
      <c r="B750" s="83"/>
      <c r="C750" s="82"/>
      <c r="D750" s="83"/>
    </row>
    <row r="751" spans="1:4" ht="12.75">
      <c r="A751" s="82"/>
      <c r="B751" s="83"/>
      <c r="C751" s="82"/>
      <c r="D751" s="83"/>
    </row>
    <row r="752" spans="1:4" ht="12.75">
      <c r="A752" s="82"/>
      <c r="B752" s="83"/>
      <c r="C752" s="82"/>
      <c r="D752" s="83"/>
    </row>
    <row r="753" spans="1:4" ht="12.75">
      <c r="A753" s="82"/>
      <c r="B753" s="83"/>
      <c r="C753" s="82"/>
      <c r="D753" s="83"/>
    </row>
    <row r="754" spans="1:4" ht="12.75">
      <c r="A754" s="82"/>
      <c r="B754" s="83"/>
      <c r="C754" s="82"/>
      <c r="D754" s="83"/>
    </row>
    <row r="755" spans="1:4" ht="12.75">
      <c r="A755" s="82"/>
      <c r="B755" s="83"/>
      <c r="C755" s="82"/>
      <c r="D755" s="83"/>
    </row>
    <row r="756" spans="1:4" ht="12.75">
      <c r="A756" s="82"/>
      <c r="B756" s="83"/>
      <c r="C756" s="82"/>
      <c r="D756" s="83"/>
    </row>
    <row r="757" spans="1:4" ht="12.75">
      <c r="A757" s="82"/>
      <c r="B757" s="83"/>
      <c r="C757" s="82"/>
      <c r="D757" s="83"/>
    </row>
    <row r="758" spans="1:4" ht="12.75">
      <c r="A758" s="82"/>
      <c r="B758" s="83"/>
      <c r="C758" s="82"/>
      <c r="D758" s="83"/>
    </row>
    <row r="759" spans="1:4" ht="12.75">
      <c r="A759" s="82"/>
      <c r="B759" s="83"/>
      <c r="C759" s="82"/>
      <c r="D759" s="83"/>
    </row>
    <row r="760" spans="1:4" ht="12.75">
      <c r="A760" s="82"/>
      <c r="B760" s="83"/>
      <c r="C760" s="82"/>
      <c r="D760" s="83"/>
    </row>
    <row r="761" spans="1:4" ht="12.75">
      <c r="A761" s="82"/>
      <c r="B761" s="83"/>
      <c r="C761" s="82"/>
      <c r="D761" s="83"/>
    </row>
    <row r="762" spans="1:4" ht="12.75">
      <c r="A762" s="82"/>
      <c r="B762" s="83"/>
      <c r="C762" s="82"/>
      <c r="D762" s="83"/>
    </row>
    <row r="763" spans="1:4" ht="12.75">
      <c r="A763" s="82"/>
      <c r="B763" s="83"/>
      <c r="C763" s="82"/>
      <c r="D763" s="83"/>
    </row>
    <row r="764" spans="1:4" ht="12.75">
      <c r="A764" s="82"/>
      <c r="B764" s="83"/>
      <c r="C764" s="82"/>
      <c r="D764" s="83"/>
    </row>
    <row r="765" spans="1:4" ht="12.75">
      <c r="A765" s="82"/>
      <c r="B765" s="83"/>
      <c r="C765" s="82"/>
      <c r="D765" s="83"/>
    </row>
    <row r="766" spans="1:4" ht="12.75">
      <c r="A766" s="82"/>
      <c r="B766" s="83"/>
      <c r="C766" s="82"/>
      <c r="D766" s="83"/>
    </row>
    <row r="767" spans="1:4" ht="12.75">
      <c r="A767" s="82"/>
      <c r="B767" s="83"/>
      <c r="C767" s="82"/>
      <c r="D767" s="83"/>
    </row>
    <row r="768" spans="1:4" ht="12.75">
      <c r="A768" s="82"/>
      <c r="B768" s="83"/>
      <c r="C768" s="82"/>
      <c r="D768" s="83"/>
    </row>
    <row r="769" spans="1:4" ht="12.75">
      <c r="A769" s="82"/>
      <c r="B769" s="83"/>
      <c r="C769" s="82"/>
      <c r="D769" s="83"/>
    </row>
    <row r="770" spans="1:4" ht="12.75">
      <c r="A770" s="82"/>
      <c r="B770" s="83"/>
      <c r="C770" s="82"/>
      <c r="D770" s="83"/>
    </row>
    <row r="771" spans="1:4" ht="12.75">
      <c r="A771" s="82"/>
      <c r="B771" s="83"/>
      <c r="C771" s="82"/>
      <c r="D771" s="83"/>
    </row>
    <row r="772" spans="1:4" ht="12.75">
      <c r="A772" s="82"/>
      <c r="B772" s="83"/>
      <c r="C772" s="82"/>
      <c r="D772" s="83"/>
    </row>
    <row r="773" spans="1:4" ht="12.75">
      <c r="A773" s="82"/>
      <c r="B773" s="83"/>
      <c r="C773" s="82"/>
      <c r="D773" s="83"/>
    </row>
    <row r="774" spans="1:4" ht="12.75">
      <c r="A774" s="82"/>
      <c r="B774" s="83"/>
      <c r="C774" s="82"/>
      <c r="D774" s="83"/>
    </row>
    <row r="775" spans="1:4" ht="12.75">
      <c r="A775" s="82"/>
      <c r="B775" s="83"/>
      <c r="C775" s="82"/>
      <c r="D775" s="83"/>
    </row>
    <row r="776" spans="1:4" ht="12.75">
      <c r="A776" s="82"/>
      <c r="B776" s="83"/>
      <c r="C776" s="82"/>
      <c r="D776" s="83"/>
    </row>
    <row r="777" spans="1:4" ht="12.75">
      <c r="A777" s="82"/>
      <c r="B777" s="83"/>
      <c r="C777" s="82"/>
      <c r="D777" s="83"/>
    </row>
    <row r="778" spans="1:4" ht="12.75">
      <c r="A778" s="82"/>
      <c r="B778" s="83"/>
      <c r="C778" s="82"/>
      <c r="D778" s="83"/>
    </row>
    <row r="779" spans="1:4" ht="12.75">
      <c r="A779" s="82"/>
      <c r="B779" s="83"/>
      <c r="C779" s="82"/>
      <c r="D779" s="83"/>
    </row>
    <row r="780" spans="1:4" ht="12.75">
      <c r="A780" s="82"/>
      <c r="B780" s="83"/>
      <c r="C780" s="82"/>
      <c r="D780" s="83"/>
    </row>
    <row r="781" spans="1:4" ht="12.75">
      <c r="A781" s="82"/>
      <c r="B781" s="83"/>
      <c r="C781" s="82"/>
      <c r="D781" s="83"/>
    </row>
    <row r="782" spans="1:4" ht="12.75">
      <c r="A782" s="82"/>
      <c r="B782" s="83"/>
      <c r="C782" s="82"/>
      <c r="D782" s="83"/>
    </row>
    <row r="783" spans="1:4" ht="12.75">
      <c r="A783" s="82"/>
      <c r="B783" s="83"/>
      <c r="C783" s="82"/>
      <c r="D783" s="83"/>
    </row>
    <row r="784" spans="1:4" ht="12.75">
      <c r="A784" s="82"/>
      <c r="B784" s="83"/>
      <c r="C784" s="82"/>
      <c r="D784" s="83"/>
    </row>
    <row r="785" spans="1:4" ht="12.75">
      <c r="A785" s="82"/>
      <c r="B785" s="83"/>
      <c r="C785" s="82"/>
      <c r="D785" s="83"/>
    </row>
    <row r="786" spans="1:4" ht="12.75">
      <c r="A786" s="82"/>
      <c r="B786" s="83"/>
      <c r="C786" s="82"/>
      <c r="D786" s="83"/>
    </row>
    <row r="787" spans="1:4" ht="12.75">
      <c r="A787" s="82"/>
      <c r="B787" s="83"/>
      <c r="C787" s="82"/>
      <c r="D787" s="83"/>
    </row>
    <row r="788" spans="1:4" ht="12.75">
      <c r="A788" s="82"/>
      <c r="B788" s="83"/>
      <c r="C788" s="82"/>
      <c r="D788" s="83"/>
    </row>
    <row r="789" spans="1:4" ht="12.75">
      <c r="A789" s="82"/>
      <c r="B789" s="83"/>
      <c r="C789" s="82"/>
      <c r="D789" s="83"/>
    </row>
    <row r="790" spans="1:4" ht="12.75">
      <c r="A790" s="82"/>
      <c r="B790" s="83"/>
      <c r="C790" s="82"/>
      <c r="D790" s="83"/>
    </row>
    <row r="791" spans="1:4" ht="12.75">
      <c r="A791" s="82"/>
      <c r="B791" s="83"/>
      <c r="C791" s="82"/>
      <c r="D791" s="83"/>
    </row>
    <row r="792" spans="1:4" ht="12.75">
      <c r="A792" s="82"/>
      <c r="B792" s="83"/>
      <c r="C792" s="82"/>
      <c r="D792" s="83"/>
    </row>
    <row r="793" spans="1:4" ht="12.75">
      <c r="A793" s="82"/>
      <c r="B793" s="83"/>
      <c r="C793" s="82"/>
      <c r="D793" s="83"/>
    </row>
    <row r="794" spans="1:4" ht="12.75">
      <c r="A794" s="82"/>
      <c r="B794" s="83"/>
      <c r="C794" s="82"/>
      <c r="D794" s="83"/>
    </row>
    <row r="795" spans="1:4" ht="12.75">
      <c r="A795" s="82"/>
      <c r="B795" s="83"/>
      <c r="C795" s="82"/>
      <c r="D795" s="83"/>
    </row>
    <row r="796" spans="1:4" ht="12.75">
      <c r="A796" s="82"/>
      <c r="B796" s="83"/>
      <c r="C796" s="82"/>
      <c r="D796" s="83"/>
    </row>
    <row r="797" spans="1:4" ht="12.75">
      <c r="A797" s="82"/>
      <c r="B797" s="83"/>
      <c r="C797" s="82"/>
      <c r="D797" s="83"/>
    </row>
    <row r="798" spans="1:4" ht="12.75">
      <c r="A798" s="82"/>
      <c r="B798" s="83"/>
      <c r="C798" s="82"/>
      <c r="D798" s="83"/>
    </row>
    <row r="799" spans="1:4" ht="12.75">
      <c r="A799" s="82"/>
      <c r="B799" s="83"/>
      <c r="C799" s="82"/>
      <c r="D799" s="83"/>
    </row>
    <row r="800" spans="1:4" ht="12.75">
      <c r="A800" s="82"/>
      <c r="B800" s="83"/>
      <c r="C800" s="82"/>
      <c r="D800" s="83"/>
    </row>
    <row r="801" spans="1:4" ht="12.75">
      <c r="A801" s="82"/>
      <c r="B801" s="83"/>
      <c r="C801" s="82"/>
      <c r="D801" s="83"/>
    </row>
    <row r="802" spans="1:4" ht="12.75">
      <c r="A802" s="82"/>
      <c r="B802" s="83"/>
      <c r="C802" s="82"/>
      <c r="D802" s="83"/>
    </row>
    <row r="803" spans="1:4" ht="12.75">
      <c r="A803" s="82"/>
      <c r="B803" s="83"/>
      <c r="C803" s="82"/>
      <c r="D803" s="83"/>
    </row>
    <row r="804" spans="1:4" ht="12.75">
      <c r="A804" s="82"/>
      <c r="B804" s="83"/>
      <c r="C804" s="82"/>
      <c r="D804" s="83"/>
    </row>
    <row r="805" spans="1:4" ht="12.75">
      <c r="A805" s="82"/>
      <c r="B805" s="83"/>
      <c r="C805" s="82"/>
      <c r="D805" s="83"/>
    </row>
    <row r="806" spans="1:4" ht="12.75">
      <c r="A806" s="82"/>
      <c r="B806" s="83"/>
      <c r="C806" s="82"/>
      <c r="D806" s="83"/>
    </row>
    <row r="807" spans="1:4" ht="12.75">
      <c r="A807" s="82"/>
      <c r="B807" s="83"/>
      <c r="C807" s="82"/>
      <c r="D807" s="83"/>
    </row>
    <row r="808" spans="1:4" ht="12.75">
      <c r="A808" s="82"/>
      <c r="B808" s="83"/>
      <c r="C808" s="82"/>
      <c r="D808" s="83"/>
    </row>
    <row r="809" spans="1:4" ht="12.75">
      <c r="A809" s="82"/>
      <c r="B809" s="83"/>
      <c r="C809" s="82"/>
      <c r="D809" s="83"/>
    </row>
    <row r="810" spans="1:4" ht="12.75">
      <c r="A810" s="82"/>
      <c r="B810" s="83"/>
      <c r="C810" s="82"/>
      <c r="D810" s="83"/>
    </row>
    <row r="811" spans="1:4" ht="12.75">
      <c r="A811" s="82"/>
      <c r="B811" s="83"/>
      <c r="C811" s="82"/>
      <c r="D811" s="83"/>
    </row>
    <row r="812" spans="1:4" ht="12.75">
      <c r="A812" s="82"/>
      <c r="B812" s="83"/>
      <c r="C812" s="82"/>
      <c r="D812" s="83"/>
    </row>
    <row r="813" spans="1:4" ht="12.75">
      <c r="A813" s="82"/>
      <c r="B813" s="83"/>
      <c r="C813" s="82"/>
      <c r="D813" s="83"/>
    </row>
    <row r="814" spans="1:4" ht="12.75">
      <c r="A814" s="82"/>
      <c r="B814" s="83"/>
      <c r="C814" s="82"/>
      <c r="D814" s="83"/>
    </row>
    <row r="815" spans="1:4" ht="12.75">
      <c r="A815" s="82"/>
      <c r="B815" s="83"/>
      <c r="C815" s="82"/>
      <c r="D815" s="83"/>
    </row>
    <row r="816" spans="1:4" ht="12.75">
      <c r="A816" s="82"/>
      <c r="B816" s="83"/>
      <c r="C816" s="82"/>
      <c r="D816" s="83"/>
    </row>
    <row r="817" spans="1:4" ht="12.75">
      <c r="A817" s="82"/>
      <c r="B817" s="83"/>
      <c r="C817" s="82"/>
      <c r="D817" s="83"/>
    </row>
    <row r="818" spans="1:4" ht="12.75">
      <c r="A818" s="82"/>
      <c r="B818" s="83"/>
      <c r="C818" s="82"/>
      <c r="D818" s="83"/>
    </row>
    <row r="819" spans="1:4" ht="12.75">
      <c r="A819" s="82"/>
      <c r="B819" s="83"/>
      <c r="C819" s="82"/>
      <c r="D819" s="83"/>
    </row>
    <row r="820" spans="1:4" ht="12.75">
      <c r="A820" s="82"/>
      <c r="B820" s="83"/>
      <c r="C820" s="82"/>
      <c r="D820" s="83"/>
    </row>
    <row r="821" spans="1:4" ht="12.75">
      <c r="A821" s="82"/>
      <c r="B821" s="83"/>
      <c r="C821" s="82"/>
      <c r="D821" s="83"/>
    </row>
    <row r="822" spans="1:4" ht="12.75">
      <c r="A822" s="82"/>
      <c r="B822" s="83"/>
      <c r="C822" s="82"/>
      <c r="D822" s="83"/>
    </row>
    <row r="823" spans="1:4" ht="12.75">
      <c r="A823" s="82"/>
      <c r="B823" s="83"/>
      <c r="C823" s="82"/>
      <c r="D823" s="83"/>
    </row>
    <row r="824" spans="1:4" ht="12.75">
      <c r="A824" s="82"/>
      <c r="B824" s="83"/>
      <c r="C824" s="82"/>
      <c r="D824" s="83"/>
    </row>
    <row r="825" spans="1:4" ht="12.75">
      <c r="A825" s="82"/>
      <c r="B825" s="83"/>
      <c r="C825" s="82"/>
      <c r="D825" s="83"/>
    </row>
    <row r="826" spans="1:4" ht="12.75">
      <c r="A826" s="82"/>
      <c r="B826" s="83"/>
      <c r="C826" s="82"/>
      <c r="D826" s="83"/>
    </row>
    <row r="827" spans="1:4" ht="12.75">
      <c r="A827" s="82"/>
      <c r="B827" s="83"/>
      <c r="C827" s="82"/>
      <c r="D827" s="83"/>
    </row>
    <row r="828" spans="1:4" ht="12.75">
      <c r="A828" s="82"/>
      <c r="B828" s="83"/>
      <c r="C828" s="82"/>
      <c r="D828" s="83"/>
    </row>
    <row r="829" spans="1:4" ht="12.75">
      <c r="A829" s="82"/>
      <c r="B829" s="83"/>
      <c r="C829" s="82"/>
      <c r="D829" s="83"/>
    </row>
    <row r="830" spans="1:4" ht="12.75">
      <c r="A830" s="82"/>
      <c r="B830" s="83"/>
      <c r="C830" s="82"/>
      <c r="D830" s="83"/>
    </row>
    <row r="831" spans="1:4" ht="12.75">
      <c r="A831" s="82"/>
      <c r="B831" s="83"/>
      <c r="C831" s="82"/>
      <c r="D831" s="83"/>
    </row>
  </sheetData>
  <sheetProtection/>
  <mergeCells count="8">
    <mergeCell ref="A5:G5"/>
    <mergeCell ref="A8:G8"/>
    <mergeCell ref="A7:G7"/>
    <mergeCell ref="D6:E6"/>
    <mergeCell ref="A1:G1"/>
    <mergeCell ref="A2:G2"/>
    <mergeCell ref="A3:G3"/>
    <mergeCell ref="A4:G4"/>
  </mergeCells>
  <printOptions/>
  <pageMargins left="0.76" right="0.38" top="0.42" bottom="0.5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6"/>
  <sheetViews>
    <sheetView view="pageBreakPreview" zoomScaleSheetLayoutView="100" zoomScalePageLayoutView="0" workbookViewId="0" topLeftCell="A282">
      <selection activeCell="H17" sqref="H17"/>
    </sheetView>
  </sheetViews>
  <sheetFormatPr defaultColWidth="9.00390625" defaultRowHeight="12.75"/>
  <cols>
    <col min="1" max="1" width="4.125" style="159" customWidth="1"/>
    <col min="2" max="2" width="60.125" style="159" customWidth="1"/>
    <col min="3" max="3" width="11.875" style="159" customWidth="1"/>
    <col min="4" max="4" width="10.875" style="159" customWidth="1"/>
    <col min="5" max="5" width="10.00390625" style="159" customWidth="1"/>
    <col min="6" max="6" width="8.625" style="159" customWidth="1"/>
    <col min="7" max="7" width="13.375" style="159" customWidth="1"/>
    <col min="8" max="8" width="13.00390625" style="159" customWidth="1"/>
    <col min="9" max="9" width="10.625" style="159" customWidth="1"/>
    <col min="10" max="16384" width="9.125" style="159" customWidth="1"/>
  </cols>
  <sheetData>
    <row r="1" spans="1:9" ht="15">
      <c r="A1" s="161"/>
      <c r="B1" s="297" t="s">
        <v>400</v>
      </c>
      <c r="C1" s="297"/>
      <c r="D1" s="297"/>
      <c r="E1" s="297"/>
      <c r="F1" s="291"/>
      <c r="G1" s="291"/>
      <c r="H1" s="258"/>
      <c r="I1" s="258"/>
    </row>
    <row r="2" spans="1:9" ht="15">
      <c r="A2" s="161"/>
      <c r="B2" s="297" t="s">
        <v>119</v>
      </c>
      <c r="C2" s="297"/>
      <c r="D2" s="297"/>
      <c r="E2" s="297"/>
      <c r="F2" s="291"/>
      <c r="G2" s="291"/>
      <c r="H2" s="258"/>
      <c r="I2" s="258"/>
    </row>
    <row r="3" spans="1:9" ht="15">
      <c r="A3" s="161"/>
      <c r="B3" s="297" t="s">
        <v>120</v>
      </c>
      <c r="C3" s="297"/>
      <c r="D3" s="297"/>
      <c r="E3" s="297"/>
      <c r="F3" s="291"/>
      <c r="G3" s="291"/>
      <c r="H3" s="258"/>
      <c r="I3" s="258"/>
    </row>
    <row r="4" spans="1:9" ht="15">
      <c r="A4" s="161"/>
      <c r="B4" s="298" t="s">
        <v>601</v>
      </c>
      <c r="C4" s="298"/>
      <c r="D4" s="298"/>
      <c r="E4" s="298"/>
      <c r="F4" s="291"/>
      <c r="G4" s="291"/>
      <c r="H4" s="258"/>
      <c r="I4" s="258"/>
    </row>
    <row r="5" spans="1:9" ht="15">
      <c r="A5" s="161"/>
      <c r="B5" s="161"/>
      <c r="C5" s="297" t="s">
        <v>10</v>
      </c>
      <c r="D5" s="291"/>
      <c r="E5" s="291"/>
      <c r="F5" s="291"/>
      <c r="G5" s="291"/>
      <c r="H5" s="258"/>
      <c r="I5" s="258"/>
    </row>
    <row r="6" spans="1:9" ht="74.25" customHeight="1">
      <c r="A6" s="163"/>
      <c r="B6" s="290" t="s">
        <v>613</v>
      </c>
      <c r="C6" s="290"/>
      <c r="D6" s="290"/>
      <c r="E6" s="290"/>
      <c r="F6" s="290"/>
      <c r="G6" s="291"/>
      <c r="H6" s="291"/>
      <c r="I6" s="291"/>
    </row>
    <row r="7" spans="1:9" ht="18.75" customHeight="1">
      <c r="A7" s="163"/>
      <c r="B7" s="212"/>
      <c r="C7" s="212"/>
      <c r="D7" s="212"/>
      <c r="E7" s="212"/>
      <c r="F7" s="212"/>
      <c r="G7" s="210"/>
      <c r="H7" s="210"/>
      <c r="I7" s="210"/>
    </row>
    <row r="8" spans="1:11" ht="13.5" customHeight="1">
      <c r="A8" s="163"/>
      <c r="B8" s="212"/>
      <c r="C8" s="212"/>
      <c r="D8" s="212"/>
      <c r="E8" s="212"/>
      <c r="F8" s="212"/>
      <c r="G8" s="210"/>
      <c r="H8" s="299" t="s">
        <v>606</v>
      </c>
      <c r="I8" s="300"/>
      <c r="J8" s="211"/>
      <c r="K8" s="211"/>
    </row>
    <row r="9" spans="1:9" ht="21.75" customHeight="1">
      <c r="A9" s="303" t="s">
        <v>107</v>
      </c>
      <c r="B9" s="306" t="s">
        <v>108</v>
      </c>
      <c r="C9" s="309" t="s">
        <v>528</v>
      </c>
      <c r="D9" s="309" t="s">
        <v>529</v>
      </c>
      <c r="E9" s="309" t="s">
        <v>111</v>
      </c>
      <c r="F9" s="309" t="s">
        <v>112</v>
      </c>
      <c r="G9" s="292" t="s">
        <v>372</v>
      </c>
      <c r="H9" s="293"/>
      <c r="I9" s="294"/>
    </row>
    <row r="10" spans="1:9" ht="12.75" customHeight="1">
      <c r="A10" s="304"/>
      <c r="B10" s="307"/>
      <c r="C10" s="307"/>
      <c r="D10" s="307"/>
      <c r="E10" s="307"/>
      <c r="F10" s="307"/>
      <c r="G10" s="295" t="s">
        <v>602</v>
      </c>
      <c r="H10" s="301" t="s">
        <v>603</v>
      </c>
      <c r="I10" s="301" t="s">
        <v>604</v>
      </c>
    </row>
    <row r="11" spans="1:9" ht="13.5" customHeight="1">
      <c r="A11" s="305"/>
      <c r="B11" s="308"/>
      <c r="C11" s="308"/>
      <c r="D11" s="308"/>
      <c r="E11" s="308"/>
      <c r="F11" s="308"/>
      <c r="G11" s="296"/>
      <c r="H11" s="302"/>
      <c r="I11" s="302"/>
    </row>
    <row r="12" spans="1:9" ht="12.75">
      <c r="A12" s="164" t="s">
        <v>179</v>
      </c>
      <c r="B12" s="165">
        <v>2</v>
      </c>
      <c r="C12" s="166" t="s">
        <v>180</v>
      </c>
      <c r="D12" s="166" t="s">
        <v>86</v>
      </c>
      <c r="E12" s="166" t="s">
        <v>181</v>
      </c>
      <c r="F12" s="166" t="s">
        <v>182</v>
      </c>
      <c r="G12" s="167"/>
      <c r="H12" s="167"/>
      <c r="I12" s="167"/>
    </row>
    <row r="13" spans="1:9" ht="15.75">
      <c r="A13" s="213" t="s">
        <v>452</v>
      </c>
      <c r="B13" s="214" t="s">
        <v>443</v>
      </c>
      <c r="C13" s="170" t="s">
        <v>87</v>
      </c>
      <c r="D13" s="170"/>
      <c r="E13" s="170"/>
      <c r="F13" s="170"/>
      <c r="G13" s="153">
        <f>G14+G18+G24+G47+G53+G57</f>
        <v>97126.40858</v>
      </c>
      <c r="H13" s="153">
        <f>H14+H18+H24+H47+H53+H57</f>
        <v>79088.27447</v>
      </c>
      <c r="I13" s="254">
        <f>H13/G13*100</f>
        <v>81.42818789068829</v>
      </c>
    </row>
    <row r="14" spans="1:9" ht="33" customHeight="1">
      <c r="A14" s="168"/>
      <c r="B14" s="215" t="s">
        <v>96</v>
      </c>
      <c r="C14" s="170" t="s">
        <v>87</v>
      </c>
      <c r="D14" s="170" t="s">
        <v>88</v>
      </c>
      <c r="E14" s="170"/>
      <c r="F14" s="170"/>
      <c r="G14" s="153">
        <f>G15</f>
        <v>3641.12</v>
      </c>
      <c r="H14" s="153">
        <f aca="true" t="shared" si="0" ref="H14:I16">H15</f>
        <v>3638.26179</v>
      </c>
      <c r="I14" s="254">
        <f t="shared" si="0"/>
        <v>99.92150190051413</v>
      </c>
    </row>
    <row r="15" spans="1:9" ht="19.5" customHeight="1">
      <c r="A15" s="168"/>
      <c r="B15" s="184" t="s">
        <v>360</v>
      </c>
      <c r="C15" s="148" t="s">
        <v>87</v>
      </c>
      <c r="D15" s="148" t="s">
        <v>88</v>
      </c>
      <c r="E15" s="148" t="s">
        <v>361</v>
      </c>
      <c r="F15" s="148"/>
      <c r="G15" s="154">
        <f>G16</f>
        <v>3641.12</v>
      </c>
      <c r="H15" s="154">
        <f t="shared" si="0"/>
        <v>3638.26179</v>
      </c>
      <c r="I15" s="255">
        <f t="shared" si="0"/>
        <v>99.92150190051413</v>
      </c>
    </row>
    <row r="16" spans="1:9" ht="24" customHeight="1">
      <c r="A16" s="168"/>
      <c r="B16" s="150" t="s">
        <v>378</v>
      </c>
      <c r="C16" s="148" t="s">
        <v>87</v>
      </c>
      <c r="D16" s="148" t="s">
        <v>88</v>
      </c>
      <c r="E16" s="148" t="s">
        <v>303</v>
      </c>
      <c r="F16" s="148"/>
      <c r="G16" s="154">
        <f>G17</f>
        <v>3641.12</v>
      </c>
      <c r="H16" s="154">
        <f t="shared" si="0"/>
        <v>3638.26179</v>
      </c>
      <c r="I16" s="255">
        <f t="shared" si="0"/>
        <v>99.92150190051413</v>
      </c>
    </row>
    <row r="17" spans="1:9" ht="54.75" customHeight="1">
      <c r="A17" s="168"/>
      <c r="B17" s="150" t="s">
        <v>336</v>
      </c>
      <c r="C17" s="148" t="s">
        <v>87</v>
      </c>
      <c r="D17" s="148" t="s">
        <v>88</v>
      </c>
      <c r="E17" s="148" t="s">
        <v>303</v>
      </c>
      <c r="F17" s="148" t="s">
        <v>339</v>
      </c>
      <c r="G17" s="154">
        <v>3641.12</v>
      </c>
      <c r="H17" s="154">
        <v>3638.26179</v>
      </c>
      <c r="I17" s="255">
        <f>H17/G17*100</f>
        <v>99.92150190051413</v>
      </c>
    </row>
    <row r="18" spans="1:9" ht="45.75" customHeight="1">
      <c r="A18" s="168"/>
      <c r="B18" s="216" t="s">
        <v>68</v>
      </c>
      <c r="C18" s="170" t="s">
        <v>87</v>
      </c>
      <c r="D18" s="170" t="s">
        <v>89</v>
      </c>
      <c r="E18" s="170"/>
      <c r="F18" s="170"/>
      <c r="G18" s="153">
        <f>G19</f>
        <v>3817.735</v>
      </c>
      <c r="H18" s="153">
        <f>H19</f>
        <v>3675.62327</v>
      </c>
      <c r="I18" s="254">
        <f>H18/G18*100</f>
        <v>96.27759050850831</v>
      </c>
    </row>
    <row r="19" spans="1:9" ht="18" customHeight="1">
      <c r="A19" s="168"/>
      <c r="B19" s="217" t="s">
        <v>360</v>
      </c>
      <c r="C19" s="148" t="s">
        <v>87</v>
      </c>
      <c r="D19" s="148" t="s">
        <v>89</v>
      </c>
      <c r="E19" s="148" t="s">
        <v>361</v>
      </c>
      <c r="F19" s="148"/>
      <c r="G19" s="154">
        <f>G20</f>
        <v>3817.735</v>
      </c>
      <c r="H19" s="154">
        <f>H20</f>
        <v>3675.62327</v>
      </c>
      <c r="I19" s="255">
        <f aca="true" t="shared" si="1" ref="I19:I82">H19/G19*100</f>
        <v>96.27759050850831</v>
      </c>
    </row>
    <row r="20" spans="1:9" ht="55.5" customHeight="1">
      <c r="A20" s="168"/>
      <c r="B20" s="218" t="s">
        <v>160</v>
      </c>
      <c r="C20" s="148" t="s">
        <v>87</v>
      </c>
      <c r="D20" s="148" t="s">
        <v>89</v>
      </c>
      <c r="E20" s="148" t="s">
        <v>362</v>
      </c>
      <c r="F20" s="148"/>
      <c r="G20" s="154">
        <f>G21+G22+G23</f>
        <v>3817.735</v>
      </c>
      <c r="H20" s="154">
        <f>H21+H22+H23</f>
        <v>3675.62327</v>
      </c>
      <c r="I20" s="255">
        <f t="shared" si="1"/>
        <v>96.27759050850831</v>
      </c>
    </row>
    <row r="21" spans="1:9" ht="60" customHeight="1">
      <c r="A21" s="168"/>
      <c r="B21" s="150" t="s">
        <v>336</v>
      </c>
      <c r="C21" s="148" t="s">
        <v>87</v>
      </c>
      <c r="D21" s="148" t="s">
        <v>89</v>
      </c>
      <c r="E21" s="148" t="s">
        <v>362</v>
      </c>
      <c r="F21" s="148" t="s">
        <v>339</v>
      </c>
      <c r="G21" s="154">
        <f>3671.735-100</f>
        <v>3571.735</v>
      </c>
      <c r="H21" s="154">
        <v>3475.6081</v>
      </c>
      <c r="I21" s="255">
        <f t="shared" si="1"/>
        <v>97.308677715452</v>
      </c>
    </row>
    <row r="22" spans="1:9" ht="31.5" customHeight="1">
      <c r="A22" s="168"/>
      <c r="B22" s="150" t="s">
        <v>337</v>
      </c>
      <c r="C22" s="148" t="s">
        <v>87</v>
      </c>
      <c r="D22" s="148" t="s">
        <v>89</v>
      </c>
      <c r="E22" s="148" t="s">
        <v>362</v>
      </c>
      <c r="F22" s="148" t="s">
        <v>340</v>
      </c>
      <c r="G22" s="154">
        <v>240</v>
      </c>
      <c r="H22" s="154">
        <v>194.01517</v>
      </c>
      <c r="I22" s="255">
        <f t="shared" si="1"/>
        <v>80.83965416666668</v>
      </c>
    </row>
    <row r="23" spans="1:9" ht="16.5" customHeight="1">
      <c r="A23" s="168"/>
      <c r="B23" s="150" t="s">
        <v>338</v>
      </c>
      <c r="C23" s="148" t="s">
        <v>87</v>
      </c>
      <c r="D23" s="148" t="s">
        <v>89</v>
      </c>
      <c r="E23" s="148" t="s">
        <v>362</v>
      </c>
      <c r="F23" s="148" t="s">
        <v>341</v>
      </c>
      <c r="G23" s="154">
        <v>6</v>
      </c>
      <c r="H23" s="154">
        <v>6</v>
      </c>
      <c r="I23" s="255">
        <f t="shared" si="1"/>
        <v>100</v>
      </c>
    </row>
    <row r="24" spans="1:9" ht="48" customHeight="1">
      <c r="A24" s="168"/>
      <c r="B24" s="215" t="s">
        <v>41</v>
      </c>
      <c r="C24" s="170" t="s">
        <v>87</v>
      </c>
      <c r="D24" s="170" t="s">
        <v>90</v>
      </c>
      <c r="E24" s="170"/>
      <c r="F24" s="170"/>
      <c r="G24" s="153">
        <f>G25+G32+G35</f>
        <v>32803.183860000005</v>
      </c>
      <c r="H24" s="153">
        <f>H25+H32+H35</f>
        <v>32363.14057</v>
      </c>
      <c r="I24" s="254">
        <f t="shared" si="1"/>
        <v>98.65853481821138</v>
      </c>
    </row>
    <row r="25" spans="1:9" ht="21.75" customHeight="1">
      <c r="A25" s="168"/>
      <c r="B25" s="184" t="s">
        <v>360</v>
      </c>
      <c r="C25" s="148" t="s">
        <v>87</v>
      </c>
      <c r="D25" s="148" t="s">
        <v>90</v>
      </c>
      <c r="E25" s="148" t="s">
        <v>304</v>
      </c>
      <c r="F25" s="148"/>
      <c r="G25" s="154">
        <f>G26+G29</f>
        <v>25260.343</v>
      </c>
      <c r="H25" s="154">
        <f>H26+H29</f>
        <v>24855.82331</v>
      </c>
      <c r="I25" s="255">
        <f t="shared" si="1"/>
        <v>98.3985977941788</v>
      </c>
    </row>
    <row r="26" spans="1:9" ht="55.5" customHeight="1">
      <c r="A26" s="168"/>
      <c r="B26" s="219" t="s">
        <v>226</v>
      </c>
      <c r="C26" s="148" t="s">
        <v>87</v>
      </c>
      <c r="D26" s="148" t="s">
        <v>90</v>
      </c>
      <c r="E26" s="148" t="s">
        <v>362</v>
      </c>
      <c r="F26" s="148"/>
      <c r="G26" s="154">
        <f>G27+G28</f>
        <v>24146.343</v>
      </c>
      <c r="H26" s="154">
        <f>H27+H28</f>
        <v>24141.78423</v>
      </c>
      <c r="I26" s="255">
        <f t="shared" si="1"/>
        <v>99.98112024665599</v>
      </c>
    </row>
    <row r="27" spans="1:9" ht="57" customHeight="1">
      <c r="A27" s="168"/>
      <c r="B27" s="150" t="s">
        <v>336</v>
      </c>
      <c r="C27" s="148" t="s">
        <v>87</v>
      </c>
      <c r="D27" s="148" t="s">
        <v>90</v>
      </c>
      <c r="E27" s="148" t="s">
        <v>362</v>
      </c>
      <c r="F27" s="148" t="s">
        <v>339</v>
      </c>
      <c r="G27" s="154">
        <f>23512.343+100+150</f>
        <v>23762.343</v>
      </c>
      <c r="H27" s="154">
        <v>23757.78423</v>
      </c>
      <c r="I27" s="255">
        <f t="shared" si="1"/>
        <v>99.98081514941519</v>
      </c>
    </row>
    <row r="28" spans="1:9" ht="32.25" customHeight="1">
      <c r="A28" s="168"/>
      <c r="B28" s="150" t="s">
        <v>337</v>
      </c>
      <c r="C28" s="148" t="s">
        <v>87</v>
      </c>
      <c r="D28" s="148" t="s">
        <v>90</v>
      </c>
      <c r="E28" s="148" t="s">
        <v>362</v>
      </c>
      <c r="F28" s="148" t="s">
        <v>340</v>
      </c>
      <c r="G28" s="154">
        <v>384</v>
      </c>
      <c r="H28" s="154">
        <v>384</v>
      </c>
      <c r="I28" s="255">
        <f t="shared" si="1"/>
        <v>100</v>
      </c>
    </row>
    <row r="29" spans="1:9" ht="72" customHeight="1">
      <c r="A29" s="168"/>
      <c r="B29" s="147" t="s">
        <v>542</v>
      </c>
      <c r="C29" s="148" t="s">
        <v>87</v>
      </c>
      <c r="D29" s="148" t="s">
        <v>90</v>
      </c>
      <c r="E29" s="148" t="s">
        <v>543</v>
      </c>
      <c r="F29" s="148"/>
      <c r="G29" s="154">
        <f>G30+G31</f>
        <v>1114</v>
      </c>
      <c r="H29" s="154">
        <f>H30+H31</f>
        <v>714.03908</v>
      </c>
      <c r="I29" s="255">
        <f t="shared" si="1"/>
        <v>64.09686535008977</v>
      </c>
    </row>
    <row r="30" spans="1:9" ht="58.5" customHeight="1">
      <c r="A30" s="168"/>
      <c r="B30" s="150" t="s">
        <v>336</v>
      </c>
      <c r="C30" s="148" t="s">
        <v>87</v>
      </c>
      <c r="D30" s="148" t="s">
        <v>90</v>
      </c>
      <c r="E30" s="148" t="s">
        <v>543</v>
      </c>
      <c r="F30" s="148" t="s">
        <v>339</v>
      </c>
      <c r="G30" s="154">
        <v>1033.9</v>
      </c>
      <c r="H30" s="154">
        <v>633.93908</v>
      </c>
      <c r="I30" s="255">
        <f t="shared" si="1"/>
        <v>61.31531869619885</v>
      </c>
    </row>
    <row r="31" spans="1:9" ht="29.25" customHeight="1">
      <c r="A31" s="168"/>
      <c r="B31" s="150" t="s">
        <v>337</v>
      </c>
      <c r="C31" s="148" t="s">
        <v>87</v>
      </c>
      <c r="D31" s="148" t="s">
        <v>90</v>
      </c>
      <c r="E31" s="148" t="s">
        <v>543</v>
      </c>
      <c r="F31" s="148" t="s">
        <v>340</v>
      </c>
      <c r="G31" s="154">
        <v>80.1</v>
      </c>
      <c r="H31" s="154">
        <v>80.1</v>
      </c>
      <c r="I31" s="255">
        <f t="shared" si="1"/>
        <v>100</v>
      </c>
    </row>
    <row r="32" spans="1:9" ht="45" customHeight="1">
      <c r="A32" s="168"/>
      <c r="B32" s="194" t="s">
        <v>507</v>
      </c>
      <c r="C32" s="148" t="s">
        <v>87</v>
      </c>
      <c r="D32" s="148" t="s">
        <v>90</v>
      </c>
      <c r="E32" s="148" t="s">
        <v>482</v>
      </c>
      <c r="F32" s="148"/>
      <c r="G32" s="154">
        <f>G33</f>
        <v>3591.84086</v>
      </c>
      <c r="H32" s="154">
        <f>H33</f>
        <v>3556.38345</v>
      </c>
      <c r="I32" s="255">
        <f t="shared" si="1"/>
        <v>99.0128346053728</v>
      </c>
    </row>
    <row r="33" spans="1:9" ht="55.5" customHeight="1">
      <c r="A33" s="168"/>
      <c r="B33" s="195" t="s">
        <v>226</v>
      </c>
      <c r="C33" s="148" t="s">
        <v>87</v>
      </c>
      <c r="D33" s="148" t="s">
        <v>90</v>
      </c>
      <c r="E33" s="148" t="s">
        <v>483</v>
      </c>
      <c r="F33" s="148"/>
      <c r="G33" s="154">
        <f>G34</f>
        <v>3591.84086</v>
      </c>
      <c r="H33" s="154">
        <f>H34</f>
        <v>3556.38345</v>
      </c>
      <c r="I33" s="255">
        <f t="shared" si="1"/>
        <v>99.0128346053728</v>
      </c>
    </row>
    <row r="34" spans="1:9" ht="58.5" customHeight="1">
      <c r="A34" s="168"/>
      <c r="B34" s="173" t="s">
        <v>336</v>
      </c>
      <c r="C34" s="148" t="s">
        <v>87</v>
      </c>
      <c r="D34" s="148" t="s">
        <v>90</v>
      </c>
      <c r="E34" s="148" t="s">
        <v>483</v>
      </c>
      <c r="F34" s="148" t="s">
        <v>339</v>
      </c>
      <c r="G34" s="154">
        <v>3591.84086</v>
      </c>
      <c r="H34" s="154">
        <v>3556.38345</v>
      </c>
      <c r="I34" s="255">
        <f t="shared" si="1"/>
        <v>99.0128346053728</v>
      </c>
    </row>
    <row r="35" spans="1:9" ht="31.5" customHeight="1">
      <c r="A35" s="168"/>
      <c r="B35" s="150" t="s">
        <v>125</v>
      </c>
      <c r="C35" s="148" t="s">
        <v>87</v>
      </c>
      <c r="D35" s="148" t="s">
        <v>90</v>
      </c>
      <c r="E35" s="148" t="s">
        <v>73</v>
      </c>
      <c r="F35" s="148"/>
      <c r="G35" s="154">
        <f>G36+G40</f>
        <v>3951</v>
      </c>
      <c r="H35" s="154">
        <f>H36+H40</f>
        <v>3950.93381</v>
      </c>
      <c r="I35" s="255">
        <f t="shared" si="1"/>
        <v>99.99832472791698</v>
      </c>
    </row>
    <row r="36" spans="1:9" ht="47.25" customHeight="1">
      <c r="A36" s="168"/>
      <c r="B36" s="150" t="s">
        <v>544</v>
      </c>
      <c r="C36" s="148" t="s">
        <v>87</v>
      </c>
      <c r="D36" s="148" t="s">
        <v>90</v>
      </c>
      <c r="E36" s="148" t="s">
        <v>545</v>
      </c>
      <c r="F36" s="148"/>
      <c r="G36" s="154">
        <f>G37</f>
        <v>2758</v>
      </c>
      <c r="H36" s="154">
        <f>H37</f>
        <v>2757.93381</v>
      </c>
      <c r="I36" s="255">
        <f t="shared" si="1"/>
        <v>99.9976000725163</v>
      </c>
    </row>
    <row r="37" spans="1:9" ht="72" customHeight="1">
      <c r="A37" s="168"/>
      <c r="B37" s="184" t="s">
        <v>546</v>
      </c>
      <c r="C37" s="148" t="s">
        <v>87</v>
      </c>
      <c r="D37" s="148" t="s">
        <v>90</v>
      </c>
      <c r="E37" s="148" t="s">
        <v>547</v>
      </c>
      <c r="F37" s="148"/>
      <c r="G37" s="154">
        <f>G38+G39</f>
        <v>2758</v>
      </c>
      <c r="H37" s="154">
        <f>H38+H39</f>
        <v>2757.93381</v>
      </c>
      <c r="I37" s="255">
        <f t="shared" si="1"/>
        <v>99.9976000725163</v>
      </c>
    </row>
    <row r="38" spans="1:9" ht="59.25" customHeight="1">
      <c r="A38" s="168"/>
      <c r="B38" s="150" t="s">
        <v>336</v>
      </c>
      <c r="C38" s="148" t="s">
        <v>87</v>
      </c>
      <c r="D38" s="148" t="s">
        <v>90</v>
      </c>
      <c r="E38" s="148" t="s">
        <v>547</v>
      </c>
      <c r="F38" s="148" t="s">
        <v>339</v>
      </c>
      <c r="G38" s="154">
        <v>1732.072</v>
      </c>
      <c r="H38" s="154">
        <v>1732.006</v>
      </c>
      <c r="I38" s="255">
        <f t="shared" si="1"/>
        <v>99.99618953484614</v>
      </c>
    </row>
    <row r="39" spans="1:9" ht="33" customHeight="1">
      <c r="A39" s="168"/>
      <c r="B39" s="150" t="s">
        <v>337</v>
      </c>
      <c r="C39" s="148" t="s">
        <v>87</v>
      </c>
      <c r="D39" s="148" t="s">
        <v>90</v>
      </c>
      <c r="E39" s="148" t="s">
        <v>547</v>
      </c>
      <c r="F39" s="148" t="s">
        <v>340</v>
      </c>
      <c r="G39" s="154">
        <v>1025.928</v>
      </c>
      <c r="H39" s="154">
        <v>1025.92781</v>
      </c>
      <c r="I39" s="255">
        <f t="shared" si="1"/>
        <v>99.99998148018182</v>
      </c>
    </row>
    <row r="40" spans="1:9" ht="45" customHeight="1">
      <c r="A40" s="168"/>
      <c r="B40" s="150" t="s">
        <v>122</v>
      </c>
      <c r="C40" s="148" t="s">
        <v>87</v>
      </c>
      <c r="D40" s="148" t="s">
        <v>90</v>
      </c>
      <c r="E40" s="148" t="s">
        <v>126</v>
      </c>
      <c r="F40" s="148"/>
      <c r="G40" s="154">
        <f>G41+G44</f>
        <v>1193</v>
      </c>
      <c r="H40" s="154">
        <f>H41+H44</f>
        <v>1193</v>
      </c>
      <c r="I40" s="255">
        <f t="shared" si="1"/>
        <v>100</v>
      </c>
    </row>
    <row r="41" spans="1:9" ht="93" customHeight="1">
      <c r="A41" s="168"/>
      <c r="B41" s="150" t="s">
        <v>478</v>
      </c>
      <c r="C41" s="148" t="s">
        <v>87</v>
      </c>
      <c r="D41" s="148" t="s">
        <v>90</v>
      </c>
      <c r="E41" s="148" t="s">
        <v>479</v>
      </c>
      <c r="F41" s="148"/>
      <c r="G41" s="154">
        <f>G42+G43</f>
        <v>969</v>
      </c>
      <c r="H41" s="154">
        <f>H42+H43</f>
        <v>969</v>
      </c>
      <c r="I41" s="255">
        <f t="shared" si="1"/>
        <v>100</v>
      </c>
    </row>
    <row r="42" spans="1:9" ht="58.5" customHeight="1">
      <c r="A42" s="168"/>
      <c r="B42" s="150" t="s">
        <v>336</v>
      </c>
      <c r="C42" s="148" t="s">
        <v>87</v>
      </c>
      <c r="D42" s="148" t="s">
        <v>90</v>
      </c>
      <c r="E42" s="148" t="s">
        <v>479</v>
      </c>
      <c r="F42" s="148" t="s">
        <v>339</v>
      </c>
      <c r="G42" s="154">
        <v>857.15261</v>
      </c>
      <c r="H42" s="154">
        <v>857.15261</v>
      </c>
      <c r="I42" s="255">
        <f t="shared" si="1"/>
        <v>100</v>
      </c>
    </row>
    <row r="43" spans="1:9" ht="33" customHeight="1">
      <c r="A43" s="168"/>
      <c r="B43" s="150" t="s">
        <v>337</v>
      </c>
      <c r="C43" s="148" t="s">
        <v>87</v>
      </c>
      <c r="D43" s="148" t="s">
        <v>90</v>
      </c>
      <c r="E43" s="148" t="s">
        <v>479</v>
      </c>
      <c r="F43" s="148" t="s">
        <v>340</v>
      </c>
      <c r="G43" s="154">
        <v>111.84739</v>
      </c>
      <c r="H43" s="154">
        <v>111.84739</v>
      </c>
      <c r="I43" s="255">
        <f t="shared" si="1"/>
        <v>100</v>
      </c>
    </row>
    <row r="44" spans="1:9" ht="99.75" customHeight="1">
      <c r="A44" s="168"/>
      <c r="B44" s="150" t="s">
        <v>235</v>
      </c>
      <c r="C44" s="148" t="s">
        <v>87</v>
      </c>
      <c r="D44" s="148" t="s">
        <v>90</v>
      </c>
      <c r="E44" s="148" t="s">
        <v>236</v>
      </c>
      <c r="F44" s="148"/>
      <c r="G44" s="154">
        <f>G45+G46</f>
        <v>224</v>
      </c>
      <c r="H44" s="154">
        <f>H45+H46</f>
        <v>224</v>
      </c>
      <c r="I44" s="255">
        <f t="shared" si="1"/>
        <v>100</v>
      </c>
    </row>
    <row r="45" spans="1:9" ht="57" customHeight="1">
      <c r="A45" s="168"/>
      <c r="B45" s="150" t="s">
        <v>336</v>
      </c>
      <c r="C45" s="148" t="s">
        <v>87</v>
      </c>
      <c r="D45" s="148" t="s">
        <v>90</v>
      </c>
      <c r="E45" s="148" t="s">
        <v>236</v>
      </c>
      <c r="F45" s="148" t="s">
        <v>339</v>
      </c>
      <c r="G45" s="154">
        <v>224</v>
      </c>
      <c r="H45" s="154">
        <v>224</v>
      </c>
      <c r="I45" s="255">
        <f t="shared" si="1"/>
        <v>100</v>
      </c>
    </row>
    <row r="46" spans="1:9" ht="33" customHeight="1" hidden="1">
      <c r="A46" s="168"/>
      <c r="B46" s="150" t="s">
        <v>337</v>
      </c>
      <c r="C46" s="148" t="s">
        <v>87</v>
      </c>
      <c r="D46" s="148" t="s">
        <v>90</v>
      </c>
      <c r="E46" s="148" t="s">
        <v>236</v>
      </c>
      <c r="F46" s="148" t="s">
        <v>340</v>
      </c>
      <c r="G46" s="154">
        <v>0</v>
      </c>
      <c r="H46" s="154">
        <v>0</v>
      </c>
      <c r="I46" s="255" t="e">
        <f t="shared" si="1"/>
        <v>#DIV/0!</v>
      </c>
    </row>
    <row r="47" spans="1:9" ht="37.5" customHeight="1">
      <c r="A47" s="168"/>
      <c r="B47" s="220" t="s">
        <v>35</v>
      </c>
      <c r="C47" s="221" t="s">
        <v>87</v>
      </c>
      <c r="D47" s="221" t="s">
        <v>548</v>
      </c>
      <c r="E47" s="170"/>
      <c r="F47" s="170"/>
      <c r="G47" s="153">
        <f>G48</f>
        <v>12518.521</v>
      </c>
      <c r="H47" s="153">
        <f>H48</f>
        <v>12212.326340000001</v>
      </c>
      <c r="I47" s="254">
        <f t="shared" si="1"/>
        <v>97.55406681028855</v>
      </c>
    </row>
    <row r="48" spans="1:9" ht="19.5" customHeight="1">
      <c r="A48" s="168"/>
      <c r="B48" s="150" t="s">
        <v>360</v>
      </c>
      <c r="C48" s="201" t="s">
        <v>87</v>
      </c>
      <c r="D48" s="201" t="s">
        <v>548</v>
      </c>
      <c r="E48" s="148" t="s">
        <v>361</v>
      </c>
      <c r="F48" s="148"/>
      <c r="G48" s="154">
        <f>G49</f>
        <v>12518.521</v>
      </c>
      <c r="H48" s="154">
        <f>H49</f>
        <v>12212.326340000001</v>
      </c>
      <c r="I48" s="255">
        <f t="shared" si="1"/>
        <v>97.55406681028855</v>
      </c>
    </row>
    <row r="49" spans="1:9" ht="58.5" customHeight="1">
      <c r="A49" s="168"/>
      <c r="B49" s="184" t="s">
        <v>160</v>
      </c>
      <c r="C49" s="201" t="s">
        <v>87</v>
      </c>
      <c r="D49" s="201" t="s">
        <v>548</v>
      </c>
      <c r="E49" s="148" t="s">
        <v>362</v>
      </c>
      <c r="F49" s="148"/>
      <c r="G49" s="154">
        <f>G50+G51+G52</f>
        <v>12518.521</v>
      </c>
      <c r="H49" s="154">
        <f>H50+H51+H52</f>
        <v>12212.326340000001</v>
      </c>
      <c r="I49" s="255">
        <f t="shared" si="1"/>
        <v>97.55406681028855</v>
      </c>
    </row>
    <row r="50" spans="1:9" ht="60" customHeight="1">
      <c r="A50" s="168"/>
      <c r="B50" s="150" t="s">
        <v>336</v>
      </c>
      <c r="C50" s="201" t="s">
        <v>87</v>
      </c>
      <c r="D50" s="201" t="s">
        <v>548</v>
      </c>
      <c r="E50" s="148" t="s">
        <v>362</v>
      </c>
      <c r="F50" s="148" t="s">
        <v>339</v>
      </c>
      <c r="G50" s="154">
        <f>12161.242-150</f>
        <v>12011.242</v>
      </c>
      <c r="H50" s="154">
        <v>11822.34192</v>
      </c>
      <c r="I50" s="255">
        <f t="shared" si="1"/>
        <v>98.42730601881138</v>
      </c>
    </row>
    <row r="51" spans="1:9" ht="32.25" customHeight="1">
      <c r="A51" s="168"/>
      <c r="B51" s="150" t="s">
        <v>337</v>
      </c>
      <c r="C51" s="201" t="s">
        <v>87</v>
      </c>
      <c r="D51" s="201" t="s">
        <v>548</v>
      </c>
      <c r="E51" s="148" t="s">
        <v>331</v>
      </c>
      <c r="F51" s="148" t="s">
        <v>340</v>
      </c>
      <c r="G51" s="154">
        <v>484.279</v>
      </c>
      <c r="H51" s="154">
        <v>387.88442</v>
      </c>
      <c r="I51" s="255">
        <f t="shared" si="1"/>
        <v>80.09523848855721</v>
      </c>
    </row>
    <row r="52" spans="1:9" ht="24" customHeight="1">
      <c r="A52" s="168"/>
      <c r="B52" s="222" t="s">
        <v>338</v>
      </c>
      <c r="C52" s="201" t="s">
        <v>87</v>
      </c>
      <c r="D52" s="201" t="s">
        <v>548</v>
      </c>
      <c r="E52" s="201" t="s">
        <v>362</v>
      </c>
      <c r="F52" s="201" t="s">
        <v>341</v>
      </c>
      <c r="G52" s="154">
        <v>23</v>
      </c>
      <c r="H52" s="154">
        <v>2.1</v>
      </c>
      <c r="I52" s="255">
        <f t="shared" si="1"/>
        <v>9.130434782608695</v>
      </c>
    </row>
    <row r="53" spans="1:9" ht="18.75" customHeight="1">
      <c r="A53" s="168"/>
      <c r="B53" s="216" t="s">
        <v>165</v>
      </c>
      <c r="C53" s="170" t="s">
        <v>87</v>
      </c>
      <c r="D53" s="170" t="s">
        <v>555</v>
      </c>
      <c r="E53" s="170"/>
      <c r="F53" s="170"/>
      <c r="G53" s="153">
        <f>G55</f>
        <v>531.70012</v>
      </c>
      <c r="H53" s="153">
        <f>H55</f>
        <v>0</v>
      </c>
      <c r="I53" s="254">
        <f t="shared" si="1"/>
        <v>0</v>
      </c>
    </row>
    <row r="54" spans="1:9" ht="20.25" customHeight="1">
      <c r="A54" s="168"/>
      <c r="B54" s="217" t="s">
        <v>360</v>
      </c>
      <c r="C54" s="148" t="s">
        <v>87</v>
      </c>
      <c r="D54" s="148" t="s">
        <v>555</v>
      </c>
      <c r="E54" s="148" t="s">
        <v>361</v>
      </c>
      <c r="F54" s="148"/>
      <c r="G54" s="154">
        <f>G55</f>
        <v>531.70012</v>
      </c>
      <c r="H54" s="154">
        <f>H55</f>
        <v>0</v>
      </c>
      <c r="I54" s="255">
        <f t="shared" si="1"/>
        <v>0</v>
      </c>
    </row>
    <row r="55" spans="1:9" ht="21.75" customHeight="1">
      <c r="A55" s="168"/>
      <c r="B55" s="184" t="s">
        <v>7</v>
      </c>
      <c r="C55" s="148" t="s">
        <v>87</v>
      </c>
      <c r="D55" s="148" t="s">
        <v>555</v>
      </c>
      <c r="E55" s="148" t="s">
        <v>8</v>
      </c>
      <c r="F55" s="148"/>
      <c r="G55" s="154">
        <f>G56</f>
        <v>531.70012</v>
      </c>
      <c r="H55" s="154">
        <f>H56</f>
        <v>0</v>
      </c>
      <c r="I55" s="255">
        <f t="shared" si="1"/>
        <v>0</v>
      </c>
    </row>
    <row r="56" spans="1:9" ht="18" customHeight="1">
      <c r="A56" s="168"/>
      <c r="B56" s="150" t="s">
        <v>338</v>
      </c>
      <c r="C56" s="148" t="s">
        <v>87</v>
      </c>
      <c r="D56" s="148" t="s">
        <v>555</v>
      </c>
      <c r="E56" s="148" t="s">
        <v>8</v>
      </c>
      <c r="F56" s="148" t="s">
        <v>341</v>
      </c>
      <c r="G56" s="154">
        <v>531.70012</v>
      </c>
      <c r="H56" s="154">
        <v>0</v>
      </c>
      <c r="I56" s="255">
        <f t="shared" si="1"/>
        <v>0</v>
      </c>
    </row>
    <row r="57" spans="1:9" ht="21.75" customHeight="1">
      <c r="A57" s="168"/>
      <c r="B57" s="215" t="s">
        <v>347</v>
      </c>
      <c r="C57" s="170" t="s">
        <v>87</v>
      </c>
      <c r="D57" s="170" t="s">
        <v>411</v>
      </c>
      <c r="E57" s="170"/>
      <c r="F57" s="170"/>
      <c r="G57" s="180">
        <f>G58+G65+G69+G71+G73+G76+G84+G86+G88+G101</f>
        <v>43814.1486</v>
      </c>
      <c r="H57" s="180">
        <f>H58+H65+H69+H71+H73+H76+H84+H86+H88+H101</f>
        <v>27198.9225</v>
      </c>
      <c r="I57" s="254">
        <f t="shared" si="1"/>
        <v>62.07794369876218</v>
      </c>
    </row>
    <row r="58" spans="1:9" ht="33" customHeight="1">
      <c r="A58" s="168"/>
      <c r="B58" s="184" t="s">
        <v>299</v>
      </c>
      <c r="C58" s="148" t="s">
        <v>87</v>
      </c>
      <c r="D58" s="148" t="s">
        <v>411</v>
      </c>
      <c r="E58" s="148" t="s">
        <v>300</v>
      </c>
      <c r="F58" s="170"/>
      <c r="G58" s="149">
        <f>G59+G62</f>
        <v>583.562</v>
      </c>
      <c r="H58" s="149">
        <f>H59+H62</f>
        <v>583.562</v>
      </c>
      <c r="I58" s="255">
        <f t="shared" si="1"/>
        <v>100</v>
      </c>
    </row>
    <row r="59" spans="1:9" ht="69.75" customHeight="1">
      <c r="A59" s="168"/>
      <c r="B59" s="150" t="s">
        <v>301</v>
      </c>
      <c r="C59" s="148" t="s">
        <v>87</v>
      </c>
      <c r="D59" s="148" t="s">
        <v>411</v>
      </c>
      <c r="E59" s="148" t="s">
        <v>93</v>
      </c>
      <c r="F59" s="148"/>
      <c r="G59" s="149">
        <f>G60+G61</f>
        <v>63.562</v>
      </c>
      <c r="H59" s="149">
        <f>H60+H61</f>
        <v>63.562</v>
      </c>
      <c r="I59" s="255">
        <f t="shared" si="1"/>
        <v>100</v>
      </c>
    </row>
    <row r="60" spans="1:9" ht="32.25" customHeight="1">
      <c r="A60" s="168"/>
      <c r="B60" s="150" t="s">
        <v>298</v>
      </c>
      <c r="C60" s="148" t="s">
        <v>87</v>
      </c>
      <c r="D60" s="148" t="s">
        <v>411</v>
      </c>
      <c r="E60" s="148" t="s">
        <v>93</v>
      </c>
      <c r="F60" s="148" t="s">
        <v>27</v>
      </c>
      <c r="G60" s="149">
        <v>8.562</v>
      </c>
      <c r="H60" s="149">
        <v>8.562</v>
      </c>
      <c r="I60" s="255">
        <f t="shared" si="1"/>
        <v>100</v>
      </c>
    </row>
    <row r="61" spans="1:9" ht="21" customHeight="1">
      <c r="A61" s="168"/>
      <c r="B61" s="150" t="s">
        <v>338</v>
      </c>
      <c r="C61" s="148" t="s">
        <v>87</v>
      </c>
      <c r="D61" s="148" t="s">
        <v>411</v>
      </c>
      <c r="E61" s="148" t="s">
        <v>93</v>
      </c>
      <c r="F61" s="148" t="s">
        <v>341</v>
      </c>
      <c r="G61" s="149">
        <v>55</v>
      </c>
      <c r="H61" s="149">
        <v>55</v>
      </c>
      <c r="I61" s="255">
        <f t="shared" si="1"/>
        <v>100</v>
      </c>
    </row>
    <row r="62" spans="1:9" ht="41.25" customHeight="1">
      <c r="A62" s="168"/>
      <c r="B62" s="150" t="s">
        <v>391</v>
      </c>
      <c r="C62" s="148" t="s">
        <v>87</v>
      </c>
      <c r="D62" s="148" t="s">
        <v>411</v>
      </c>
      <c r="E62" s="148" t="s">
        <v>137</v>
      </c>
      <c r="F62" s="148"/>
      <c r="G62" s="149">
        <f>G63+G64</f>
        <v>520</v>
      </c>
      <c r="H62" s="149">
        <f>H63+H64</f>
        <v>520</v>
      </c>
      <c r="I62" s="255">
        <f t="shared" si="1"/>
        <v>100</v>
      </c>
    </row>
    <row r="63" spans="1:9" ht="36.75" customHeight="1">
      <c r="A63" s="168"/>
      <c r="B63" s="150" t="s">
        <v>298</v>
      </c>
      <c r="C63" s="148" t="s">
        <v>87</v>
      </c>
      <c r="D63" s="148" t="s">
        <v>411</v>
      </c>
      <c r="E63" s="148" t="s">
        <v>137</v>
      </c>
      <c r="F63" s="148" t="s">
        <v>27</v>
      </c>
      <c r="G63" s="149">
        <v>75</v>
      </c>
      <c r="H63" s="149">
        <v>75</v>
      </c>
      <c r="I63" s="255">
        <f t="shared" si="1"/>
        <v>100</v>
      </c>
    </row>
    <row r="64" spans="1:9" ht="20.25" customHeight="1">
      <c r="A64" s="168"/>
      <c r="B64" s="150" t="s">
        <v>338</v>
      </c>
      <c r="C64" s="148" t="s">
        <v>87</v>
      </c>
      <c r="D64" s="148" t="s">
        <v>411</v>
      </c>
      <c r="E64" s="148" t="s">
        <v>137</v>
      </c>
      <c r="F64" s="148" t="s">
        <v>341</v>
      </c>
      <c r="G64" s="149">
        <v>445</v>
      </c>
      <c r="H64" s="149">
        <v>445</v>
      </c>
      <c r="I64" s="255">
        <f t="shared" si="1"/>
        <v>100</v>
      </c>
    </row>
    <row r="65" spans="1:9" ht="57" customHeight="1">
      <c r="A65" s="168"/>
      <c r="B65" s="150" t="s">
        <v>168</v>
      </c>
      <c r="C65" s="148" t="s">
        <v>87</v>
      </c>
      <c r="D65" s="148" t="s">
        <v>411</v>
      </c>
      <c r="E65" s="148" t="s">
        <v>58</v>
      </c>
      <c r="F65" s="148"/>
      <c r="G65" s="149">
        <f>G66+G68</f>
        <v>202.1778</v>
      </c>
      <c r="H65" s="149">
        <f>H66+H68</f>
        <v>202.1778</v>
      </c>
      <c r="I65" s="255">
        <f t="shared" si="1"/>
        <v>100</v>
      </c>
    </row>
    <row r="66" spans="1:9" ht="30.75" customHeight="1">
      <c r="A66" s="168"/>
      <c r="B66" s="184" t="s">
        <v>298</v>
      </c>
      <c r="C66" s="148" t="s">
        <v>87</v>
      </c>
      <c r="D66" s="148" t="s">
        <v>411</v>
      </c>
      <c r="E66" s="148" t="s">
        <v>596</v>
      </c>
      <c r="F66" s="148" t="s">
        <v>27</v>
      </c>
      <c r="G66" s="149">
        <v>131.87</v>
      </c>
      <c r="H66" s="149">
        <v>131.87</v>
      </c>
      <c r="I66" s="255">
        <f t="shared" si="1"/>
        <v>100</v>
      </c>
    </row>
    <row r="67" spans="1:9" ht="60" customHeight="1" hidden="1">
      <c r="A67" s="168"/>
      <c r="B67" s="223" t="s">
        <v>418</v>
      </c>
      <c r="C67" s="224"/>
      <c r="D67" s="224"/>
      <c r="E67" s="224"/>
      <c r="F67" s="148"/>
      <c r="G67" s="149" t="e">
        <f>#REF!+#REF!</f>
        <v>#REF!</v>
      </c>
      <c r="H67" s="149" t="e">
        <f>#REF!+#REF!</f>
        <v>#REF!</v>
      </c>
      <c r="I67" s="255" t="e">
        <f t="shared" si="1"/>
        <v>#REF!</v>
      </c>
    </row>
    <row r="68" spans="1:9" ht="33" customHeight="1">
      <c r="A68" s="168"/>
      <c r="B68" s="150" t="s">
        <v>337</v>
      </c>
      <c r="C68" s="148" t="s">
        <v>87</v>
      </c>
      <c r="D68" s="148" t="s">
        <v>411</v>
      </c>
      <c r="E68" s="148" t="s">
        <v>58</v>
      </c>
      <c r="F68" s="148" t="s">
        <v>340</v>
      </c>
      <c r="G68" s="154">
        <v>70.3078</v>
      </c>
      <c r="H68" s="154">
        <v>70.3078</v>
      </c>
      <c r="I68" s="255">
        <f t="shared" si="1"/>
        <v>100</v>
      </c>
    </row>
    <row r="69" spans="1:9" ht="66" customHeight="1">
      <c r="A69" s="168"/>
      <c r="B69" s="150" t="s">
        <v>574</v>
      </c>
      <c r="C69" s="148" t="s">
        <v>87</v>
      </c>
      <c r="D69" s="148" t="s">
        <v>411</v>
      </c>
      <c r="E69" s="148" t="s">
        <v>4</v>
      </c>
      <c r="F69" s="148"/>
      <c r="G69" s="149">
        <f>G70</f>
        <v>286.4</v>
      </c>
      <c r="H69" s="149">
        <f>H70</f>
        <v>286.4</v>
      </c>
      <c r="I69" s="255">
        <f t="shared" si="1"/>
        <v>100</v>
      </c>
    </row>
    <row r="70" spans="1:9" ht="30.75" customHeight="1">
      <c r="A70" s="168"/>
      <c r="B70" s="184" t="s">
        <v>298</v>
      </c>
      <c r="C70" s="148" t="s">
        <v>87</v>
      </c>
      <c r="D70" s="148" t="s">
        <v>411</v>
      </c>
      <c r="E70" s="148" t="s">
        <v>4</v>
      </c>
      <c r="F70" s="148" t="s">
        <v>27</v>
      </c>
      <c r="G70" s="149">
        <v>286.4</v>
      </c>
      <c r="H70" s="149">
        <v>286.4</v>
      </c>
      <c r="I70" s="255">
        <f t="shared" si="1"/>
        <v>100</v>
      </c>
    </row>
    <row r="71" spans="1:9" ht="59.25" customHeight="1">
      <c r="A71" s="168"/>
      <c r="B71" s="150" t="s">
        <v>575</v>
      </c>
      <c r="C71" s="148" t="s">
        <v>87</v>
      </c>
      <c r="D71" s="148" t="s">
        <v>411</v>
      </c>
      <c r="E71" s="148" t="s">
        <v>135</v>
      </c>
      <c r="F71" s="148"/>
      <c r="G71" s="149">
        <f>G72</f>
        <v>740.8</v>
      </c>
      <c r="H71" s="149">
        <f>H72</f>
        <v>740.8</v>
      </c>
      <c r="I71" s="255">
        <f t="shared" si="1"/>
        <v>100</v>
      </c>
    </row>
    <row r="72" spans="1:9" ht="30.75" customHeight="1">
      <c r="A72" s="168"/>
      <c r="B72" s="184" t="s">
        <v>298</v>
      </c>
      <c r="C72" s="148" t="s">
        <v>87</v>
      </c>
      <c r="D72" s="148" t="s">
        <v>411</v>
      </c>
      <c r="E72" s="148" t="s">
        <v>135</v>
      </c>
      <c r="F72" s="148" t="s">
        <v>27</v>
      </c>
      <c r="G72" s="149">
        <v>740.8</v>
      </c>
      <c r="H72" s="149">
        <v>740.8</v>
      </c>
      <c r="I72" s="255">
        <f t="shared" si="1"/>
        <v>100</v>
      </c>
    </row>
    <row r="73" spans="1:9" ht="23.25" customHeight="1">
      <c r="A73" s="168"/>
      <c r="B73" s="184" t="s">
        <v>360</v>
      </c>
      <c r="C73" s="148" t="s">
        <v>87</v>
      </c>
      <c r="D73" s="148" t="s">
        <v>411</v>
      </c>
      <c r="E73" s="148" t="s">
        <v>361</v>
      </c>
      <c r="F73" s="148"/>
      <c r="G73" s="149">
        <f>G74+G80+G93+G95+G97+G99</f>
        <v>21150.05256</v>
      </c>
      <c r="H73" s="149">
        <f>H74+H80+H93+H95+H97+H99</f>
        <v>20048.31997</v>
      </c>
      <c r="I73" s="255">
        <f t="shared" si="1"/>
        <v>94.79087540385763</v>
      </c>
    </row>
    <row r="74" spans="1:9" ht="45.75" customHeight="1">
      <c r="A74" s="168"/>
      <c r="B74" s="184" t="s">
        <v>116</v>
      </c>
      <c r="C74" s="148" t="s">
        <v>87</v>
      </c>
      <c r="D74" s="148" t="s">
        <v>411</v>
      </c>
      <c r="E74" s="148" t="s">
        <v>117</v>
      </c>
      <c r="F74" s="148"/>
      <c r="G74" s="149">
        <f>G75</f>
        <v>1251.43988</v>
      </c>
      <c r="H74" s="149">
        <f>H75</f>
        <v>1195.58844</v>
      </c>
      <c r="I74" s="255">
        <f t="shared" si="1"/>
        <v>95.53702571792742</v>
      </c>
    </row>
    <row r="75" spans="1:9" ht="28.5" customHeight="1">
      <c r="A75" s="168"/>
      <c r="B75" s="150" t="s">
        <v>337</v>
      </c>
      <c r="C75" s="148" t="s">
        <v>87</v>
      </c>
      <c r="D75" s="148" t="s">
        <v>411</v>
      </c>
      <c r="E75" s="148" t="s">
        <v>117</v>
      </c>
      <c r="F75" s="148" t="s">
        <v>340</v>
      </c>
      <c r="G75" s="149">
        <v>1251.43988</v>
      </c>
      <c r="H75" s="149">
        <v>1195.58844</v>
      </c>
      <c r="I75" s="255">
        <f t="shared" si="1"/>
        <v>95.53702571792742</v>
      </c>
    </row>
    <row r="76" spans="1:9" ht="45.75" customHeight="1">
      <c r="A76" s="168"/>
      <c r="B76" s="194" t="s">
        <v>507</v>
      </c>
      <c r="C76" s="148" t="s">
        <v>87</v>
      </c>
      <c r="D76" s="148" t="s">
        <v>411</v>
      </c>
      <c r="E76" s="148" t="s">
        <v>482</v>
      </c>
      <c r="F76" s="148"/>
      <c r="G76" s="149">
        <f>G77</f>
        <v>2007.19</v>
      </c>
      <c r="H76" s="149">
        <f>H77</f>
        <v>1882.58948</v>
      </c>
      <c r="I76" s="255">
        <f t="shared" si="1"/>
        <v>93.79229071488001</v>
      </c>
    </row>
    <row r="77" spans="1:9" ht="42" customHeight="1">
      <c r="A77" s="168"/>
      <c r="B77" s="147" t="s">
        <v>222</v>
      </c>
      <c r="C77" s="148" t="s">
        <v>87</v>
      </c>
      <c r="D77" s="148" t="s">
        <v>411</v>
      </c>
      <c r="E77" s="148" t="s">
        <v>223</v>
      </c>
      <c r="F77" s="148"/>
      <c r="G77" s="149">
        <f>G78</f>
        <v>2007.19</v>
      </c>
      <c r="H77" s="149">
        <f>H78</f>
        <v>1882.58948</v>
      </c>
      <c r="I77" s="255">
        <f t="shared" si="1"/>
        <v>93.79229071488001</v>
      </c>
    </row>
    <row r="78" spans="1:9" ht="28.5" customHeight="1">
      <c r="A78" s="168"/>
      <c r="B78" s="150" t="s">
        <v>337</v>
      </c>
      <c r="C78" s="148" t="s">
        <v>87</v>
      </c>
      <c r="D78" s="148" t="s">
        <v>411</v>
      </c>
      <c r="E78" s="148" t="s">
        <v>223</v>
      </c>
      <c r="F78" s="148" t="s">
        <v>340</v>
      </c>
      <c r="G78" s="149">
        <v>2007.19</v>
      </c>
      <c r="H78" s="149">
        <v>1882.58948</v>
      </c>
      <c r="I78" s="255">
        <f t="shared" si="1"/>
        <v>93.79229071488001</v>
      </c>
    </row>
    <row r="79" spans="1:9" ht="28.5" customHeight="1" hidden="1">
      <c r="A79" s="168"/>
      <c r="B79" s="150" t="s">
        <v>338</v>
      </c>
      <c r="C79" s="148" t="s">
        <v>71</v>
      </c>
      <c r="D79" s="148" t="s">
        <v>152</v>
      </c>
      <c r="E79" s="148" t="s">
        <v>223</v>
      </c>
      <c r="F79" s="148" t="s">
        <v>341</v>
      </c>
      <c r="G79" s="149" t="e">
        <f>#REF!+#REF!</f>
        <v>#REF!</v>
      </c>
      <c r="H79" s="149" t="e">
        <f>#REF!+#REF!</f>
        <v>#REF!</v>
      </c>
      <c r="I79" s="255" t="e">
        <f t="shared" si="1"/>
        <v>#REF!</v>
      </c>
    </row>
    <row r="80" spans="1:9" ht="31.5" customHeight="1">
      <c r="A80" s="168"/>
      <c r="B80" s="184" t="s">
        <v>242</v>
      </c>
      <c r="C80" s="148" t="s">
        <v>87</v>
      </c>
      <c r="D80" s="148" t="s">
        <v>411</v>
      </c>
      <c r="E80" s="148" t="s">
        <v>243</v>
      </c>
      <c r="F80" s="148"/>
      <c r="G80" s="149">
        <f>G81+G82+G83</f>
        <v>19221.41268</v>
      </c>
      <c r="H80" s="149">
        <f>H81+H82+H83</f>
        <v>18175.53153</v>
      </c>
      <c r="I80" s="255">
        <f t="shared" si="1"/>
        <v>94.55877064078517</v>
      </c>
    </row>
    <row r="81" spans="1:9" ht="58.5" customHeight="1">
      <c r="A81" s="168"/>
      <c r="B81" s="150" t="s">
        <v>336</v>
      </c>
      <c r="C81" s="148" t="s">
        <v>87</v>
      </c>
      <c r="D81" s="148" t="s">
        <v>411</v>
      </c>
      <c r="E81" s="148" t="s">
        <v>243</v>
      </c>
      <c r="F81" s="148" t="s">
        <v>339</v>
      </c>
      <c r="G81" s="149">
        <f>9259.64468-60.714</f>
        <v>9198.93068</v>
      </c>
      <c r="H81" s="149">
        <v>8584.44122</v>
      </c>
      <c r="I81" s="255">
        <f t="shared" si="1"/>
        <v>93.31999031870085</v>
      </c>
    </row>
    <row r="82" spans="1:9" ht="33" customHeight="1">
      <c r="A82" s="168"/>
      <c r="B82" s="150" t="s">
        <v>337</v>
      </c>
      <c r="C82" s="148" t="s">
        <v>87</v>
      </c>
      <c r="D82" s="148" t="s">
        <v>411</v>
      </c>
      <c r="E82" s="148" t="s">
        <v>243</v>
      </c>
      <c r="F82" s="148" t="s">
        <v>340</v>
      </c>
      <c r="G82" s="149">
        <v>9792.482</v>
      </c>
      <c r="H82" s="149">
        <v>9420.85688</v>
      </c>
      <c r="I82" s="255">
        <f t="shared" si="1"/>
        <v>96.20499562827891</v>
      </c>
    </row>
    <row r="83" spans="1:9" ht="22.5" customHeight="1">
      <c r="A83" s="168"/>
      <c r="B83" s="150" t="s">
        <v>338</v>
      </c>
      <c r="C83" s="148" t="s">
        <v>87</v>
      </c>
      <c r="D83" s="148" t="s">
        <v>411</v>
      </c>
      <c r="E83" s="148" t="s">
        <v>243</v>
      </c>
      <c r="F83" s="148" t="s">
        <v>341</v>
      </c>
      <c r="G83" s="149">
        <v>230</v>
      </c>
      <c r="H83" s="149">
        <v>170.23343</v>
      </c>
      <c r="I83" s="255">
        <f aca="true" t="shared" si="2" ref="I83:I146">H83/G83*100</f>
        <v>74.01453478260869</v>
      </c>
    </row>
    <row r="84" spans="1:9" ht="58.5" customHeight="1">
      <c r="A84" s="168"/>
      <c r="B84" s="196" t="s">
        <v>591</v>
      </c>
      <c r="C84" s="148" t="s">
        <v>87</v>
      </c>
      <c r="D84" s="148" t="s">
        <v>411</v>
      </c>
      <c r="E84" s="148" t="s">
        <v>593</v>
      </c>
      <c r="F84" s="148"/>
      <c r="G84" s="149">
        <f>G85</f>
        <v>220</v>
      </c>
      <c r="H84" s="149">
        <f>H85</f>
        <v>0</v>
      </c>
      <c r="I84" s="255">
        <f t="shared" si="2"/>
        <v>0</v>
      </c>
    </row>
    <row r="85" spans="1:9" ht="30" customHeight="1">
      <c r="A85" s="168"/>
      <c r="B85" s="150" t="s">
        <v>132</v>
      </c>
      <c r="C85" s="148" t="s">
        <v>87</v>
      </c>
      <c r="D85" s="148" t="s">
        <v>411</v>
      </c>
      <c r="E85" s="148" t="s">
        <v>593</v>
      </c>
      <c r="F85" s="148" t="s">
        <v>95</v>
      </c>
      <c r="G85" s="149">
        <v>220</v>
      </c>
      <c r="H85" s="149">
        <v>0</v>
      </c>
      <c r="I85" s="255">
        <f t="shared" si="2"/>
        <v>0</v>
      </c>
    </row>
    <row r="86" spans="1:9" ht="58.5" customHeight="1">
      <c r="A86" s="168"/>
      <c r="B86" s="196" t="s">
        <v>592</v>
      </c>
      <c r="C86" s="148" t="s">
        <v>87</v>
      </c>
      <c r="D86" s="148" t="s">
        <v>411</v>
      </c>
      <c r="E86" s="148" t="s">
        <v>595</v>
      </c>
      <c r="F86" s="148"/>
      <c r="G86" s="149">
        <f>G87</f>
        <v>15000</v>
      </c>
      <c r="H86" s="149">
        <f>H87</f>
        <v>0</v>
      </c>
      <c r="I86" s="255">
        <f t="shared" si="2"/>
        <v>0</v>
      </c>
    </row>
    <row r="87" spans="1:9" ht="30" customHeight="1">
      <c r="A87" s="168"/>
      <c r="B87" s="150" t="s">
        <v>132</v>
      </c>
      <c r="C87" s="148" t="s">
        <v>87</v>
      </c>
      <c r="D87" s="148" t="s">
        <v>411</v>
      </c>
      <c r="E87" s="148" t="s">
        <v>594</v>
      </c>
      <c r="F87" s="148" t="s">
        <v>95</v>
      </c>
      <c r="G87" s="149">
        <v>15000</v>
      </c>
      <c r="H87" s="149">
        <v>0</v>
      </c>
      <c r="I87" s="255">
        <f t="shared" si="2"/>
        <v>0</v>
      </c>
    </row>
    <row r="88" spans="1:9" ht="42.75" customHeight="1">
      <c r="A88" s="168"/>
      <c r="B88" s="194" t="s">
        <v>481</v>
      </c>
      <c r="C88" s="148" t="s">
        <v>87</v>
      </c>
      <c r="D88" s="148" t="s">
        <v>411</v>
      </c>
      <c r="E88" s="148" t="s">
        <v>482</v>
      </c>
      <c r="F88" s="148"/>
      <c r="G88" s="149">
        <f>G89</f>
        <v>3542.7730500000002</v>
      </c>
      <c r="H88" s="149">
        <f>H89</f>
        <v>3455.0732500000004</v>
      </c>
      <c r="I88" s="255">
        <f t="shared" si="2"/>
        <v>97.5245436622027</v>
      </c>
    </row>
    <row r="89" spans="1:9" ht="22.5" customHeight="1">
      <c r="A89" s="168"/>
      <c r="B89" s="184" t="s">
        <v>224</v>
      </c>
      <c r="C89" s="148" t="s">
        <v>87</v>
      </c>
      <c r="D89" s="148" t="s">
        <v>411</v>
      </c>
      <c r="E89" s="148" t="s">
        <v>225</v>
      </c>
      <c r="F89" s="148"/>
      <c r="G89" s="149">
        <f>G90+G91+G92</f>
        <v>3542.7730500000002</v>
      </c>
      <c r="H89" s="149">
        <f>H90+H91+H92</f>
        <v>3455.0732500000004</v>
      </c>
      <c r="I89" s="255">
        <f t="shared" si="2"/>
        <v>97.5245436622027</v>
      </c>
    </row>
    <row r="90" spans="1:9" ht="52.5" customHeight="1">
      <c r="A90" s="168"/>
      <c r="B90" s="150" t="s">
        <v>336</v>
      </c>
      <c r="C90" s="148" t="s">
        <v>87</v>
      </c>
      <c r="D90" s="148" t="s">
        <v>411</v>
      </c>
      <c r="E90" s="148" t="s">
        <v>225</v>
      </c>
      <c r="F90" s="148" t="s">
        <v>339</v>
      </c>
      <c r="G90" s="149">
        <v>2691.47605</v>
      </c>
      <c r="H90" s="149">
        <v>2678.82146</v>
      </c>
      <c r="I90" s="255">
        <f t="shared" si="2"/>
        <v>99.52982713704623</v>
      </c>
    </row>
    <row r="91" spans="1:9" ht="30" customHeight="1">
      <c r="A91" s="168"/>
      <c r="B91" s="150" t="s">
        <v>337</v>
      </c>
      <c r="C91" s="148" t="s">
        <v>87</v>
      </c>
      <c r="D91" s="148" t="s">
        <v>411</v>
      </c>
      <c r="E91" s="148" t="s">
        <v>225</v>
      </c>
      <c r="F91" s="148" t="s">
        <v>340</v>
      </c>
      <c r="G91" s="149">
        <v>766.297</v>
      </c>
      <c r="H91" s="149">
        <v>697.99924</v>
      </c>
      <c r="I91" s="255">
        <f t="shared" si="2"/>
        <v>91.08729904984621</v>
      </c>
    </row>
    <row r="92" spans="1:9" ht="18.75" customHeight="1">
      <c r="A92" s="168"/>
      <c r="B92" s="150" t="s">
        <v>338</v>
      </c>
      <c r="C92" s="148" t="s">
        <v>87</v>
      </c>
      <c r="D92" s="148" t="s">
        <v>411</v>
      </c>
      <c r="E92" s="148" t="s">
        <v>225</v>
      </c>
      <c r="F92" s="148" t="s">
        <v>341</v>
      </c>
      <c r="G92" s="149">
        <v>85</v>
      </c>
      <c r="H92" s="149">
        <v>78.25255</v>
      </c>
      <c r="I92" s="255">
        <f t="shared" si="2"/>
        <v>92.06182352941177</v>
      </c>
    </row>
    <row r="93" spans="1:9" ht="52.5" customHeight="1">
      <c r="A93" s="168"/>
      <c r="B93" s="147" t="s">
        <v>521</v>
      </c>
      <c r="C93" s="148" t="s">
        <v>87</v>
      </c>
      <c r="D93" s="148" t="s">
        <v>411</v>
      </c>
      <c r="E93" s="148" t="s">
        <v>241</v>
      </c>
      <c r="F93" s="148"/>
      <c r="G93" s="149">
        <f>G94</f>
        <v>34.9</v>
      </c>
      <c r="H93" s="149">
        <f>H94</f>
        <v>34.9</v>
      </c>
      <c r="I93" s="255">
        <f t="shared" si="2"/>
        <v>100</v>
      </c>
    </row>
    <row r="94" spans="1:9" ht="29.25" customHeight="1">
      <c r="A94" s="168"/>
      <c r="B94" s="150" t="s">
        <v>337</v>
      </c>
      <c r="C94" s="148" t="s">
        <v>87</v>
      </c>
      <c r="D94" s="148" t="s">
        <v>411</v>
      </c>
      <c r="E94" s="148" t="s">
        <v>241</v>
      </c>
      <c r="F94" s="148" t="s">
        <v>340</v>
      </c>
      <c r="G94" s="149">
        <v>34.9</v>
      </c>
      <c r="H94" s="149">
        <v>34.9</v>
      </c>
      <c r="I94" s="255">
        <f t="shared" si="2"/>
        <v>100</v>
      </c>
    </row>
    <row r="95" spans="1:9" ht="44.25" customHeight="1">
      <c r="A95" s="168"/>
      <c r="B95" s="147" t="s">
        <v>366</v>
      </c>
      <c r="C95" s="148" t="s">
        <v>87</v>
      </c>
      <c r="D95" s="148" t="s">
        <v>411</v>
      </c>
      <c r="E95" s="148" t="s">
        <v>161</v>
      </c>
      <c r="F95" s="148"/>
      <c r="G95" s="149">
        <f>G96</f>
        <v>542.3</v>
      </c>
      <c r="H95" s="149">
        <f>H96</f>
        <v>542.3</v>
      </c>
      <c r="I95" s="255">
        <f t="shared" si="2"/>
        <v>100</v>
      </c>
    </row>
    <row r="96" spans="1:9" ht="18" customHeight="1">
      <c r="A96" s="168"/>
      <c r="B96" s="150" t="s">
        <v>338</v>
      </c>
      <c r="C96" s="148" t="s">
        <v>87</v>
      </c>
      <c r="D96" s="148" t="s">
        <v>411</v>
      </c>
      <c r="E96" s="148" t="s">
        <v>161</v>
      </c>
      <c r="F96" s="148" t="s">
        <v>341</v>
      </c>
      <c r="G96" s="149">
        <f>462.3+80</f>
        <v>542.3</v>
      </c>
      <c r="H96" s="149">
        <v>542.3</v>
      </c>
      <c r="I96" s="255">
        <f t="shared" si="2"/>
        <v>100</v>
      </c>
    </row>
    <row r="97" spans="1:9" ht="63" customHeight="1">
      <c r="A97" s="168"/>
      <c r="B97" s="147" t="s">
        <v>525</v>
      </c>
      <c r="C97" s="148" t="s">
        <v>87</v>
      </c>
      <c r="D97" s="148" t="s">
        <v>411</v>
      </c>
      <c r="E97" s="148" t="s">
        <v>133</v>
      </c>
      <c r="F97" s="148"/>
      <c r="G97" s="149">
        <f>G98</f>
        <v>80</v>
      </c>
      <c r="H97" s="149">
        <f>H98</f>
        <v>80</v>
      </c>
      <c r="I97" s="255">
        <f t="shared" si="2"/>
        <v>100</v>
      </c>
    </row>
    <row r="98" spans="1:9" ht="29.25" customHeight="1">
      <c r="A98" s="168"/>
      <c r="B98" s="150" t="s">
        <v>337</v>
      </c>
      <c r="C98" s="148" t="s">
        <v>87</v>
      </c>
      <c r="D98" s="148" t="s">
        <v>411</v>
      </c>
      <c r="E98" s="148" t="s">
        <v>133</v>
      </c>
      <c r="F98" s="148" t="s">
        <v>340</v>
      </c>
      <c r="G98" s="149">
        <v>80</v>
      </c>
      <c r="H98" s="149">
        <v>80</v>
      </c>
      <c r="I98" s="255">
        <f t="shared" si="2"/>
        <v>100</v>
      </c>
    </row>
    <row r="99" spans="1:9" ht="64.5" customHeight="1">
      <c r="A99" s="168"/>
      <c r="B99" s="147" t="s">
        <v>390</v>
      </c>
      <c r="C99" s="148" t="s">
        <v>87</v>
      </c>
      <c r="D99" s="148" t="s">
        <v>411</v>
      </c>
      <c r="E99" s="148" t="s">
        <v>32</v>
      </c>
      <c r="F99" s="148"/>
      <c r="G99" s="149">
        <f>G100</f>
        <v>20</v>
      </c>
      <c r="H99" s="149">
        <f>H100</f>
        <v>20</v>
      </c>
      <c r="I99" s="255">
        <f t="shared" si="2"/>
        <v>100</v>
      </c>
    </row>
    <row r="100" spans="1:9" ht="29.25" customHeight="1">
      <c r="A100" s="168"/>
      <c r="B100" s="150" t="s">
        <v>337</v>
      </c>
      <c r="C100" s="148" t="s">
        <v>87</v>
      </c>
      <c r="D100" s="148" t="s">
        <v>411</v>
      </c>
      <c r="E100" s="148" t="s">
        <v>32</v>
      </c>
      <c r="F100" s="148" t="s">
        <v>340</v>
      </c>
      <c r="G100" s="149">
        <v>20</v>
      </c>
      <c r="H100" s="149">
        <v>20</v>
      </c>
      <c r="I100" s="255">
        <f t="shared" si="2"/>
        <v>100</v>
      </c>
    </row>
    <row r="101" spans="1:9" ht="33" customHeight="1">
      <c r="A101" s="168"/>
      <c r="B101" s="184" t="s">
        <v>392</v>
      </c>
      <c r="C101" s="148" t="s">
        <v>87</v>
      </c>
      <c r="D101" s="148" t="s">
        <v>411</v>
      </c>
      <c r="E101" s="148" t="s">
        <v>499</v>
      </c>
      <c r="F101" s="177"/>
      <c r="G101" s="149">
        <f>G102</f>
        <v>81.19319</v>
      </c>
      <c r="H101" s="149">
        <f>H102</f>
        <v>0</v>
      </c>
      <c r="I101" s="255">
        <f t="shared" si="2"/>
        <v>0</v>
      </c>
    </row>
    <row r="102" spans="1:9" ht="18.75" customHeight="1">
      <c r="A102" s="168"/>
      <c r="B102" s="150" t="s">
        <v>338</v>
      </c>
      <c r="C102" s="148" t="s">
        <v>87</v>
      </c>
      <c r="D102" s="148" t="s">
        <v>411</v>
      </c>
      <c r="E102" s="148" t="s">
        <v>499</v>
      </c>
      <c r="F102" s="148" t="s">
        <v>341</v>
      </c>
      <c r="G102" s="149">
        <v>81.19319</v>
      </c>
      <c r="H102" s="149">
        <v>0</v>
      </c>
      <c r="I102" s="255">
        <f t="shared" si="2"/>
        <v>0</v>
      </c>
    </row>
    <row r="103" spans="1:9" ht="20.25" customHeight="1">
      <c r="A103" s="213" t="s">
        <v>37</v>
      </c>
      <c r="B103" s="225" t="s">
        <v>550</v>
      </c>
      <c r="C103" s="170" t="s">
        <v>88</v>
      </c>
      <c r="D103" s="148"/>
      <c r="E103" s="148"/>
      <c r="F103" s="148"/>
      <c r="G103" s="153">
        <f aca="true" t="shared" si="3" ref="G103:H106">G104</f>
        <v>386.654</v>
      </c>
      <c r="H103" s="153">
        <f t="shared" si="3"/>
        <v>386.654</v>
      </c>
      <c r="I103" s="254">
        <f t="shared" si="2"/>
        <v>100</v>
      </c>
    </row>
    <row r="104" spans="1:9" ht="19.5" customHeight="1">
      <c r="A104" s="168"/>
      <c r="B104" s="215" t="s">
        <v>348</v>
      </c>
      <c r="C104" s="148" t="s">
        <v>88</v>
      </c>
      <c r="D104" s="148" t="s">
        <v>89</v>
      </c>
      <c r="E104" s="170"/>
      <c r="F104" s="170"/>
      <c r="G104" s="154">
        <f t="shared" si="3"/>
        <v>386.654</v>
      </c>
      <c r="H104" s="154">
        <f t="shared" si="3"/>
        <v>386.654</v>
      </c>
      <c r="I104" s="255">
        <f t="shared" si="2"/>
        <v>100</v>
      </c>
    </row>
    <row r="105" spans="1:9" ht="21" customHeight="1">
      <c r="A105" s="168"/>
      <c r="B105" s="184" t="s">
        <v>360</v>
      </c>
      <c r="C105" s="148" t="s">
        <v>88</v>
      </c>
      <c r="D105" s="148" t="s">
        <v>89</v>
      </c>
      <c r="E105" s="148" t="s">
        <v>244</v>
      </c>
      <c r="F105" s="148"/>
      <c r="G105" s="154">
        <f t="shared" si="3"/>
        <v>386.654</v>
      </c>
      <c r="H105" s="154">
        <f t="shared" si="3"/>
        <v>386.654</v>
      </c>
      <c r="I105" s="255">
        <f t="shared" si="2"/>
        <v>100</v>
      </c>
    </row>
    <row r="106" spans="1:9" ht="39" customHeight="1">
      <c r="A106" s="168"/>
      <c r="B106" s="226" t="s">
        <v>245</v>
      </c>
      <c r="C106" s="148" t="s">
        <v>88</v>
      </c>
      <c r="D106" s="148" t="s">
        <v>89</v>
      </c>
      <c r="E106" s="148" t="s">
        <v>246</v>
      </c>
      <c r="F106" s="148"/>
      <c r="G106" s="154">
        <f t="shared" si="3"/>
        <v>386.654</v>
      </c>
      <c r="H106" s="154">
        <f t="shared" si="3"/>
        <v>386.654</v>
      </c>
      <c r="I106" s="255">
        <f t="shared" si="2"/>
        <v>100</v>
      </c>
    </row>
    <row r="107" spans="1:9" ht="18.75" customHeight="1">
      <c r="A107" s="168"/>
      <c r="B107" s="227" t="s">
        <v>342</v>
      </c>
      <c r="C107" s="148" t="s">
        <v>88</v>
      </c>
      <c r="D107" s="148" t="s">
        <v>89</v>
      </c>
      <c r="E107" s="148" t="s">
        <v>246</v>
      </c>
      <c r="F107" s="148"/>
      <c r="G107" s="154">
        <f>G108+G109</f>
        <v>386.654</v>
      </c>
      <c r="H107" s="154">
        <f>H108+H109</f>
        <v>386.654</v>
      </c>
      <c r="I107" s="255">
        <f t="shared" si="2"/>
        <v>100</v>
      </c>
    </row>
    <row r="108" spans="1:9" ht="29.25" customHeight="1">
      <c r="A108" s="168"/>
      <c r="B108" s="150" t="s">
        <v>337</v>
      </c>
      <c r="C108" s="148" t="s">
        <v>88</v>
      </c>
      <c r="D108" s="148" t="s">
        <v>89</v>
      </c>
      <c r="E108" s="148" t="s">
        <v>246</v>
      </c>
      <c r="F108" s="148" t="s">
        <v>339</v>
      </c>
      <c r="G108" s="149">
        <v>295.403</v>
      </c>
      <c r="H108" s="149">
        <v>295.403</v>
      </c>
      <c r="I108" s="255">
        <f t="shared" si="2"/>
        <v>100</v>
      </c>
    </row>
    <row r="109" spans="1:9" ht="55.5" customHeight="1">
      <c r="A109" s="168"/>
      <c r="B109" s="150" t="s">
        <v>336</v>
      </c>
      <c r="C109" s="148" t="s">
        <v>88</v>
      </c>
      <c r="D109" s="148" t="s">
        <v>89</v>
      </c>
      <c r="E109" s="148" t="s">
        <v>246</v>
      </c>
      <c r="F109" s="148" t="s">
        <v>340</v>
      </c>
      <c r="G109" s="154">
        <v>91.251</v>
      </c>
      <c r="H109" s="154">
        <v>91.251</v>
      </c>
      <c r="I109" s="255">
        <f t="shared" si="2"/>
        <v>100</v>
      </c>
    </row>
    <row r="110" spans="1:9" ht="38.25" customHeight="1">
      <c r="A110" s="213" t="s">
        <v>178</v>
      </c>
      <c r="B110" s="228" t="s">
        <v>551</v>
      </c>
      <c r="C110" s="229" t="s">
        <v>89</v>
      </c>
      <c r="D110" s="148"/>
      <c r="E110" s="148"/>
      <c r="F110" s="148"/>
      <c r="G110" s="153">
        <f>G111+G118+G127</f>
        <v>4873.37</v>
      </c>
      <c r="H110" s="153">
        <f>H111+H118+H127</f>
        <v>4867.741109999999</v>
      </c>
      <c r="I110" s="254">
        <f t="shared" si="2"/>
        <v>99.88449697026903</v>
      </c>
    </row>
    <row r="111" spans="1:9" ht="21.75" customHeight="1">
      <c r="A111" s="168"/>
      <c r="B111" s="220" t="s">
        <v>509</v>
      </c>
      <c r="C111" s="170" t="s">
        <v>89</v>
      </c>
      <c r="D111" s="170" t="s">
        <v>90</v>
      </c>
      <c r="E111" s="170"/>
      <c r="F111" s="170"/>
      <c r="G111" s="153">
        <f>G112</f>
        <v>382.3</v>
      </c>
      <c r="H111" s="153">
        <f>H112</f>
        <v>377.73166999999995</v>
      </c>
      <c r="I111" s="254">
        <f t="shared" si="2"/>
        <v>98.80504054407531</v>
      </c>
    </row>
    <row r="112" spans="1:9" ht="17.25" customHeight="1">
      <c r="A112" s="168"/>
      <c r="B112" s="150" t="s">
        <v>360</v>
      </c>
      <c r="C112" s="148" t="s">
        <v>89</v>
      </c>
      <c r="D112" s="148" t="s">
        <v>90</v>
      </c>
      <c r="E112" s="148" t="s">
        <v>361</v>
      </c>
      <c r="F112" s="148"/>
      <c r="G112" s="154">
        <v>382.3</v>
      </c>
      <c r="H112" s="154">
        <f>H113</f>
        <v>377.73166999999995</v>
      </c>
      <c r="I112" s="255">
        <f t="shared" si="2"/>
        <v>98.80504054407531</v>
      </c>
    </row>
    <row r="113" spans="1:9" ht="42.75" customHeight="1">
      <c r="A113" s="168"/>
      <c r="B113" s="184" t="s">
        <v>489</v>
      </c>
      <c r="C113" s="148" t="s">
        <v>89</v>
      </c>
      <c r="D113" s="148" t="s">
        <v>90</v>
      </c>
      <c r="E113" s="148" t="s">
        <v>361</v>
      </c>
      <c r="F113" s="148"/>
      <c r="G113" s="154">
        <v>382.3</v>
      </c>
      <c r="H113" s="154">
        <f>H114+H115</f>
        <v>377.73166999999995</v>
      </c>
      <c r="I113" s="255">
        <f t="shared" si="2"/>
        <v>98.80504054407531</v>
      </c>
    </row>
    <row r="114" spans="1:9" ht="22.5" customHeight="1">
      <c r="A114" s="168"/>
      <c r="B114" s="227" t="s">
        <v>342</v>
      </c>
      <c r="C114" s="177" t="s">
        <v>89</v>
      </c>
      <c r="D114" s="177" t="s">
        <v>90</v>
      </c>
      <c r="E114" s="177" t="s">
        <v>361</v>
      </c>
      <c r="F114" s="148"/>
      <c r="G114" s="154">
        <f>G116+G117</f>
        <v>355</v>
      </c>
      <c r="H114" s="154">
        <f>H116+H117</f>
        <v>350.9</v>
      </c>
      <c r="I114" s="255">
        <f t="shared" si="2"/>
        <v>98.8450704225352</v>
      </c>
    </row>
    <row r="115" spans="1:9" ht="56.25" customHeight="1">
      <c r="A115" s="168"/>
      <c r="B115" s="150" t="s">
        <v>336</v>
      </c>
      <c r="C115" s="148" t="s">
        <v>89</v>
      </c>
      <c r="D115" s="148" t="s">
        <v>90</v>
      </c>
      <c r="E115" s="148" t="s">
        <v>232</v>
      </c>
      <c r="F115" s="148" t="s">
        <v>339</v>
      </c>
      <c r="G115" s="154">
        <v>27.3</v>
      </c>
      <c r="H115" s="154">
        <v>26.83167</v>
      </c>
      <c r="I115" s="255">
        <f t="shared" si="2"/>
        <v>98.2845054945055</v>
      </c>
    </row>
    <row r="116" spans="1:9" ht="54.75" customHeight="1">
      <c r="A116" s="168"/>
      <c r="B116" s="150" t="s">
        <v>336</v>
      </c>
      <c r="C116" s="148" t="s">
        <v>89</v>
      </c>
      <c r="D116" s="148" t="s">
        <v>90</v>
      </c>
      <c r="E116" s="148" t="s">
        <v>94</v>
      </c>
      <c r="F116" s="148" t="s">
        <v>339</v>
      </c>
      <c r="G116" s="154">
        <v>326.862</v>
      </c>
      <c r="H116" s="154">
        <v>322.762</v>
      </c>
      <c r="I116" s="255">
        <f t="shared" si="2"/>
        <v>98.74564801047536</v>
      </c>
    </row>
    <row r="117" spans="1:9" ht="30.75" customHeight="1">
      <c r="A117" s="168"/>
      <c r="B117" s="150" t="s">
        <v>337</v>
      </c>
      <c r="C117" s="148" t="s">
        <v>89</v>
      </c>
      <c r="D117" s="148" t="s">
        <v>90</v>
      </c>
      <c r="E117" s="148" t="s">
        <v>94</v>
      </c>
      <c r="F117" s="148" t="s">
        <v>340</v>
      </c>
      <c r="G117" s="154">
        <v>28.138</v>
      </c>
      <c r="H117" s="154">
        <v>28.138</v>
      </c>
      <c r="I117" s="255">
        <f t="shared" si="2"/>
        <v>100</v>
      </c>
    </row>
    <row r="118" spans="1:9" ht="33.75" customHeight="1">
      <c r="A118" s="168"/>
      <c r="B118" s="215" t="s">
        <v>24</v>
      </c>
      <c r="C118" s="170" t="s">
        <v>89</v>
      </c>
      <c r="D118" s="170" t="s">
        <v>552</v>
      </c>
      <c r="E118" s="170"/>
      <c r="F118" s="170"/>
      <c r="G118" s="153">
        <f>G119</f>
        <v>3981.0699999999997</v>
      </c>
      <c r="H118" s="153">
        <f>H119</f>
        <v>3981.0694399999998</v>
      </c>
      <c r="I118" s="254">
        <f t="shared" si="2"/>
        <v>99.99998593342995</v>
      </c>
    </row>
    <row r="119" spans="1:9" ht="18.75" customHeight="1">
      <c r="A119" s="168"/>
      <c r="B119" s="184" t="s">
        <v>360</v>
      </c>
      <c r="C119" s="148" t="s">
        <v>89</v>
      </c>
      <c r="D119" s="148" t="s">
        <v>552</v>
      </c>
      <c r="E119" s="148" t="s">
        <v>361</v>
      </c>
      <c r="F119" s="148"/>
      <c r="G119" s="154">
        <f>G120+G122+G124</f>
        <v>3981.0699999999997</v>
      </c>
      <c r="H119" s="154">
        <f>H120+H122+H124</f>
        <v>3981.0694399999998</v>
      </c>
      <c r="I119" s="255">
        <f t="shared" si="2"/>
        <v>99.99998593342995</v>
      </c>
    </row>
    <row r="120" spans="1:9" ht="33" customHeight="1">
      <c r="A120" s="168"/>
      <c r="B120" s="184" t="s">
        <v>490</v>
      </c>
      <c r="C120" s="148" t="s">
        <v>89</v>
      </c>
      <c r="D120" s="148" t="s">
        <v>552</v>
      </c>
      <c r="E120" s="148" t="s">
        <v>491</v>
      </c>
      <c r="F120" s="148"/>
      <c r="G120" s="154">
        <f>G121</f>
        <v>763.36548</v>
      </c>
      <c r="H120" s="154">
        <f>H121</f>
        <v>763.365</v>
      </c>
      <c r="I120" s="255">
        <f t="shared" si="2"/>
        <v>99.99993712055199</v>
      </c>
    </row>
    <row r="121" spans="1:9" ht="33" customHeight="1">
      <c r="A121" s="168"/>
      <c r="B121" s="150" t="s">
        <v>337</v>
      </c>
      <c r="C121" s="148" t="s">
        <v>89</v>
      </c>
      <c r="D121" s="148" t="s">
        <v>552</v>
      </c>
      <c r="E121" s="148" t="s">
        <v>491</v>
      </c>
      <c r="F121" s="148" t="s">
        <v>340</v>
      </c>
      <c r="G121" s="154">
        <v>763.36548</v>
      </c>
      <c r="H121" s="154">
        <v>763.365</v>
      </c>
      <c r="I121" s="255">
        <f t="shared" si="2"/>
        <v>99.99993712055199</v>
      </c>
    </row>
    <row r="122" spans="1:9" ht="43.5" customHeight="1">
      <c r="A122" s="168"/>
      <c r="B122" s="184" t="s">
        <v>374</v>
      </c>
      <c r="C122" s="148" t="s">
        <v>89</v>
      </c>
      <c r="D122" s="148" t="s">
        <v>552</v>
      </c>
      <c r="E122" s="148" t="s">
        <v>375</v>
      </c>
      <c r="F122" s="148"/>
      <c r="G122" s="154">
        <f>G123</f>
        <v>222.18</v>
      </c>
      <c r="H122" s="154">
        <f>H123</f>
        <v>222.18</v>
      </c>
      <c r="I122" s="255">
        <f t="shared" si="2"/>
        <v>100</v>
      </c>
    </row>
    <row r="123" spans="1:9" ht="30.75" customHeight="1">
      <c r="A123" s="168"/>
      <c r="B123" s="150" t="s">
        <v>337</v>
      </c>
      <c r="C123" s="148" t="s">
        <v>89</v>
      </c>
      <c r="D123" s="148" t="s">
        <v>552</v>
      </c>
      <c r="E123" s="148" t="s">
        <v>375</v>
      </c>
      <c r="F123" s="148" t="s">
        <v>340</v>
      </c>
      <c r="G123" s="154">
        <v>222.18</v>
      </c>
      <c r="H123" s="154">
        <v>222.18</v>
      </c>
      <c r="I123" s="255">
        <f t="shared" si="2"/>
        <v>100</v>
      </c>
    </row>
    <row r="124" spans="1:9" ht="42.75" customHeight="1">
      <c r="A124" s="168"/>
      <c r="B124" s="184" t="s">
        <v>376</v>
      </c>
      <c r="C124" s="148" t="s">
        <v>89</v>
      </c>
      <c r="D124" s="148" t="s">
        <v>552</v>
      </c>
      <c r="E124" s="148" t="s">
        <v>377</v>
      </c>
      <c r="F124" s="177"/>
      <c r="G124" s="154">
        <f>G125+G126</f>
        <v>2995.52452</v>
      </c>
      <c r="H124" s="154">
        <f>H125+H126</f>
        <v>2995.5244399999997</v>
      </c>
      <c r="I124" s="255">
        <f t="shared" si="2"/>
        <v>99.99999732934917</v>
      </c>
    </row>
    <row r="125" spans="1:9" ht="54.75" customHeight="1">
      <c r="A125" s="168"/>
      <c r="B125" s="150" t="s">
        <v>336</v>
      </c>
      <c r="C125" s="148" t="s">
        <v>89</v>
      </c>
      <c r="D125" s="148" t="s">
        <v>552</v>
      </c>
      <c r="E125" s="148" t="s">
        <v>377</v>
      </c>
      <c r="F125" s="148" t="s">
        <v>339</v>
      </c>
      <c r="G125" s="154">
        <f>2857.617+60.714</f>
        <v>2918.331</v>
      </c>
      <c r="H125" s="154">
        <v>2918.33092</v>
      </c>
      <c r="I125" s="255">
        <f t="shared" si="2"/>
        <v>99.99999725870711</v>
      </c>
    </row>
    <row r="126" spans="1:9" ht="29.25" customHeight="1">
      <c r="A126" s="168"/>
      <c r="B126" s="150" t="s">
        <v>337</v>
      </c>
      <c r="C126" s="148" t="s">
        <v>89</v>
      </c>
      <c r="D126" s="148" t="s">
        <v>552</v>
      </c>
      <c r="E126" s="148" t="s">
        <v>377</v>
      </c>
      <c r="F126" s="148" t="s">
        <v>340</v>
      </c>
      <c r="G126" s="154">
        <v>77.19352</v>
      </c>
      <c r="H126" s="154">
        <v>77.19352</v>
      </c>
      <c r="I126" s="255">
        <f t="shared" si="2"/>
        <v>100</v>
      </c>
    </row>
    <row r="127" spans="1:9" ht="33.75" customHeight="1">
      <c r="A127" s="168"/>
      <c r="B127" s="220" t="s">
        <v>61</v>
      </c>
      <c r="C127" s="170" t="s">
        <v>89</v>
      </c>
      <c r="D127" s="170" t="s">
        <v>365</v>
      </c>
      <c r="E127" s="170"/>
      <c r="F127" s="170"/>
      <c r="G127" s="153">
        <f>G128</f>
        <v>510</v>
      </c>
      <c r="H127" s="153">
        <f>H128</f>
        <v>508.94</v>
      </c>
      <c r="I127" s="254">
        <f t="shared" si="2"/>
        <v>99.7921568627451</v>
      </c>
    </row>
    <row r="128" spans="1:9" ht="42" customHeight="1">
      <c r="A128" s="168"/>
      <c r="B128" s="184" t="s">
        <v>193</v>
      </c>
      <c r="C128" s="148" t="s">
        <v>89</v>
      </c>
      <c r="D128" s="148" t="s">
        <v>365</v>
      </c>
      <c r="E128" s="187" t="s">
        <v>194</v>
      </c>
      <c r="F128" s="148"/>
      <c r="G128" s="154">
        <f>G129+G131</f>
        <v>510</v>
      </c>
      <c r="H128" s="154">
        <f>H129+H131</f>
        <v>508.94</v>
      </c>
      <c r="I128" s="255">
        <f t="shared" si="2"/>
        <v>99.7921568627451</v>
      </c>
    </row>
    <row r="129" spans="1:9" ht="83.25" customHeight="1">
      <c r="A129" s="168"/>
      <c r="B129" s="184" t="s">
        <v>412</v>
      </c>
      <c r="C129" s="148" t="s">
        <v>89</v>
      </c>
      <c r="D129" s="148" t="s">
        <v>365</v>
      </c>
      <c r="E129" s="187" t="s">
        <v>413</v>
      </c>
      <c r="F129" s="148"/>
      <c r="G129" s="154">
        <f>G130</f>
        <v>100</v>
      </c>
      <c r="H129" s="154">
        <f>H130</f>
        <v>98.94</v>
      </c>
      <c r="I129" s="255">
        <f t="shared" si="2"/>
        <v>98.94</v>
      </c>
    </row>
    <row r="130" spans="1:9" ht="30" customHeight="1">
      <c r="A130" s="168"/>
      <c r="B130" s="150" t="s">
        <v>337</v>
      </c>
      <c r="C130" s="148" t="s">
        <v>89</v>
      </c>
      <c r="D130" s="148" t="s">
        <v>365</v>
      </c>
      <c r="E130" s="187" t="s">
        <v>413</v>
      </c>
      <c r="F130" s="148" t="s">
        <v>340</v>
      </c>
      <c r="G130" s="154">
        <v>100</v>
      </c>
      <c r="H130" s="154">
        <v>98.94</v>
      </c>
      <c r="I130" s="255">
        <f t="shared" si="2"/>
        <v>98.94</v>
      </c>
    </row>
    <row r="131" spans="1:9" ht="42" customHeight="1">
      <c r="A131" s="168"/>
      <c r="B131" s="184" t="s">
        <v>332</v>
      </c>
      <c r="C131" s="148" t="s">
        <v>89</v>
      </c>
      <c r="D131" s="148" t="s">
        <v>365</v>
      </c>
      <c r="E131" s="187" t="s">
        <v>414</v>
      </c>
      <c r="F131" s="148"/>
      <c r="G131" s="154">
        <f>G132</f>
        <v>410</v>
      </c>
      <c r="H131" s="154">
        <f>H132</f>
        <v>410</v>
      </c>
      <c r="I131" s="255">
        <f t="shared" si="2"/>
        <v>100</v>
      </c>
    </row>
    <row r="132" spans="1:9" ht="69.75" customHeight="1">
      <c r="A132" s="168"/>
      <c r="B132" s="184" t="s">
        <v>373</v>
      </c>
      <c r="C132" s="148" t="s">
        <v>89</v>
      </c>
      <c r="D132" s="148" t="s">
        <v>365</v>
      </c>
      <c r="E132" s="187" t="s">
        <v>415</v>
      </c>
      <c r="F132" s="148"/>
      <c r="G132" s="154">
        <f>G133+G134</f>
        <v>410</v>
      </c>
      <c r="H132" s="154">
        <f>H133+H134</f>
        <v>410</v>
      </c>
      <c r="I132" s="255">
        <f t="shared" si="2"/>
        <v>100</v>
      </c>
    </row>
    <row r="133" spans="1:9" ht="30.75" customHeight="1">
      <c r="A133" s="168"/>
      <c r="B133" s="150" t="s">
        <v>337</v>
      </c>
      <c r="C133" s="148" t="s">
        <v>89</v>
      </c>
      <c r="D133" s="148" t="s">
        <v>365</v>
      </c>
      <c r="E133" s="187" t="s">
        <v>415</v>
      </c>
      <c r="F133" s="148" t="s">
        <v>340</v>
      </c>
      <c r="G133" s="154">
        <v>135</v>
      </c>
      <c r="H133" s="154">
        <v>135</v>
      </c>
      <c r="I133" s="255">
        <f t="shared" si="2"/>
        <v>100</v>
      </c>
    </row>
    <row r="134" spans="1:9" ht="18.75" customHeight="1">
      <c r="A134" s="168"/>
      <c r="B134" s="150" t="s">
        <v>338</v>
      </c>
      <c r="C134" s="148" t="s">
        <v>89</v>
      </c>
      <c r="D134" s="148" t="s">
        <v>365</v>
      </c>
      <c r="E134" s="187" t="s">
        <v>415</v>
      </c>
      <c r="F134" s="148" t="s">
        <v>341</v>
      </c>
      <c r="G134" s="154">
        <v>275</v>
      </c>
      <c r="H134" s="154">
        <v>275</v>
      </c>
      <c r="I134" s="255">
        <f t="shared" si="2"/>
        <v>100</v>
      </c>
    </row>
    <row r="135" spans="1:9" ht="22.5" customHeight="1">
      <c r="A135" s="168" t="s">
        <v>70</v>
      </c>
      <c r="B135" s="228" t="s">
        <v>183</v>
      </c>
      <c r="C135" s="229" t="s">
        <v>90</v>
      </c>
      <c r="D135" s="148"/>
      <c r="E135" s="148"/>
      <c r="F135" s="148"/>
      <c r="G135" s="153">
        <f>G136</f>
        <v>11888.89</v>
      </c>
      <c r="H135" s="153">
        <f>H136</f>
        <v>11888.89</v>
      </c>
      <c r="I135" s="254">
        <f t="shared" si="2"/>
        <v>100</v>
      </c>
    </row>
    <row r="136" spans="1:9" ht="24" customHeight="1">
      <c r="A136" s="168"/>
      <c r="B136" s="215" t="s">
        <v>210</v>
      </c>
      <c r="C136" s="170" t="s">
        <v>90</v>
      </c>
      <c r="D136" s="170" t="s">
        <v>552</v>
      </c>
      <c r="E136" s="170"/>
      <c r="F136" s="170"/>
      <c r="G136" s="153">
        <v>11888.89</v>
      </c>
      <c r="H136" s="153">
        <f>H137+H139+H141</f>
        <v>11888.89</v>
      </c>
      <c r="I136" s="254">
        <f t="shared" si="2"/>
        <v>100</v>
      </c>
    </row>
    <row r="137" spans="1:9" ht="104.25" customHeight="1">
      <c r="A137" s="168"/>
      <c r="B137" s="184" t="s">
        <v>51</v>
      </c>
      <c r="C137" s="148" t="s">
        <v>90</v>
      </c>
      <c r="D137" s="148" t="s">
        <v>552</v>
      </c>
      <c r="E137" s="148" t="s">
        <v>33</v>
      </c>
      <c r="F137" s="148"/>
      <c r="G137" s="154">
        <f>G138</f>
        <v>788.89</v>
      </c>
      <c r="H137" s="154">
        <f>H138</f>
        <v>788.89</v>
      </c>
      <c r="I137" s="255">
        <f t="shared" si="2"/>
        <v>100</v>
      </c>
    </row>
    <row r="138" spans="1:9" ht="30" customHeight="1">
      <c r="A138" s="168"/>
      <c r="B138" s="150" t="s">
        <v>337</v>
      </c>
      <c r="C138" s="148" t="s">
        <v>90</v>
      </c>
      <c r="D138" s="148" t="s">
        <v>552</v>
      </c>
      <c r="E138" s="148" t="s">
        <v>33</v>
      </c>
      <c r="F138" s="148" t="s">
        <v>340</v>
      </c>
      <c r="G138" s="154">
        <v>788.89</v>
      </c>
      <c r="H138" s="154">
        <v>788.89</v>
      </c>
      <c r="I138" s="255">
        <f t="shared" si="2"/>
        <v>100</v>
      </c>
    </row>
    <row r="139" spans="1:9" ht="77.25" customHeight="1">
      <c r="A139" s="168"/>
      <c r="B139" s="184" t="s">
        <v>203</v>
      </c>
      <c r="C139" s="148" t="s">
        <v>90</v>
      </c>
      <c r="D139" s="148" t="s">
        <v>552</v>
      </c>
      <c r="E139" s="148" t="s">
        <v>131</v>
      </c>
      <c r="F139" s="148"/>
      <c r="G139" s="154">
        <f>G140</f>
        <v>7100</v>
      </c>
      <c r="H139" s="154">
        <f>H140</f>
        <v>7100</v>
      </c>
      <c r="I139" s="255">
        <f t="shared" si="2"/>
        <v>100</v>
      </c>
    </row>
    <row r="140" spans="1:9" ht="32.25" customHeight="1">
      <c r="A140" s="168"/>
      <c r="B140" s="150" t="s">
        <v>337</v>
      </c>
      <c r="C140" s="148" t="s">
        <v>90</v>
      </c>
      <c r="D140" s="148" t="s">
        <v>552</v>
      </c>
      <c r="E140" s="148" t="s">
        <v>131</v>
      </c>
      <c r="F140" s="148" t="s">
        <v>340</v>
      </c>
      <c r="G140" s="154">
        <v>7100</v>
      </c>
      <c r="H140" s="154">
        <v>7100</v>
      </c>
      <c r="I140" s="255">
        <f t="shared" si="2"/>
        <v>100</v>
      </c>
    </row>
    <row r="141" spans="1:9" ht="18" customHeight="1">
      <c r="A141" s="168"/>
      <c r="B141" s="184" t="s">
        <v>360</v>
      </c>
      <c r="C141" s="148" t="s">
        <v>90</v>
      </c>
      <c r="D141" s="148" t="s">
        <v>552</v>
      </c>
      <c r="E141" s="148" t="s">
        <v>361</v>
      </c>
      <c r="F141" s="148"/>
      <c r="G141" s="154">
        <f>G142</f>
        <v>4000</v>
      </c>
      <c r="H141" s="154">
        <f>H142</f>
        <v>4000</v>
      </c>
      <c r="I141" s="255">
        <f t="shared" si="2"/>
        <v>100</v>
      </c>
    </row>
    <row r="142" spans="1:9" ht="30.75" customHeight="1">
      <c r="A142" s="168"/>
      <c r="B142" s="184" t="s">
        <v>416</v>
      </c>
      <c r="C142" s="148" t="s">
        <v>90</v>
      </c>
      <c r="D142" s="148" t="s">
        <v>552</v>
      </c>
      <c r="E142" s="148" t="s">
        <v>417</v>
      </c>
      <c r="F142" s="148"/>
      <c r="G142" s="154">
        <f>G143</f>
        <v>4000</v>
      </c>
      <c r="H142" s="154">
        <f>H143</f>
        <v>4000</v>
      </c>
      <c r="I142" s="255">
        <f t="shared" si="2"/>
        <v>100</v>
      </c>
    </row>
    <row r="143" spans="1:9" ht="27" customHeight="1">
      <c r="A143" s="168"/>
      <c r="B143" s="150" t="s">
        <v>337</v>
      </c>
      <c r="C143" s="148" t="s">
        <v>90</v>
      </c>
      <c r="D143" s="148" t="s">
        <v>552</v>
      </c>
      <c r="E143" s="148" t="s">
        <v>417</v>
      </c>
      <c r="F143" s="148" t="s">
        <v>340</v>
      </c>
      <c r="G143" s="154">
        <v>4000</v>
      </c>
      <c r="H143" s="154">
        <v>4000</v>
      </c>
      <c r="I143" s="255">
        <f t="shared" si="2"/>
        <v>100</v>
      </c>
    </row>
    <row r="144" spans="1:9" ht="24" customHeight="1">
      <c r="A144" s="230" t="s">
        <v>72</v>
      </c>
      <c r="B144" s="228" t="s">
        <v>185</v>
      </c>
      <c r="C144" s="229" t="s">
        <v>184</v>
      </c>
      <c r="D144" s="148"/>
      <c r="E144" s="148"/>
      <c r="F144" s="148"/>
      <c r="G144" s="153">
        <f>G145+G157+G171</f>
        <v>115240.3462</v>
      </c>
      <c r="H144" s="153">
        <f>H145+H157+H171</f>
        <v>108868.32239</v>
      </c>
      <c r="I144" s="254">
        <f t="shared" si="2"/>
        <v>94.47066585608714</v>
      </c>
    </row>
    <row r="145" spans="1:9" ht="19.5" customHeight="1">
      <c r="A145" s="168"/>
      <c r="B145" s="216" t="s">
        <v>356</v>
      </c>
      <c r="C145" s="170" t="s">
        <v>184</v>
      </c>
      <c r="D145" s="170" t="s">
        <v>87</v>
      </c>
      <c r="E145" s="170"/>
      <c r="F145" s="170"/>
      <c r="G145" s="153">
        <f>G146+G151+G154</f>
        <v>15956.187</v>
      </c>
      <c r="H145" s="153">
        <f>H146+H151+H154</f>
        <v>15345.590839999999</v>
      </c>
      <c r="I145" s="254">
        <f t="shared" si="2"/>
        <v>96.17329528664962</v>
      </c>
    </row>
    <row r="146" spans="1:9" ht="20.25" customHeight="1">
      <c r="A146" s="168"/>
      <c r="B146" s="217" t="s">
        <v>130</v>
      </c>
      <c r="C146" s="148" t="s">
        <v>184</v>
      </c>
      <c r="D146" s="148" t="s">
        <v>87</v>
      </c>
      <c r="E146" s="148" t="s">
        <v>524</v>
      </c>
      <c r="F146" s="148"/>
      <c r="G146" s="154">
        <f>G147+G149</f>
        <v>12705</v>
      </c>
      <c r="H146" s="154">
        <f>H147+H149</f>
        <v>12705</v>
      </c>
      <c r="I146" s="255">
        <f t="shared" si="2"/>
        <v>100</v>
      </c>
    </row>
    <row r="147" spans="1:9" ht="105" customHeight="1">
      <c r="A147" s="168"/>
      <c r="B147" s="184" t="s">
        <v>127</v>
      </c>
      <c r="C147" s="148" t="s">
        <v>184</v>
      </c>
      <c r="D147" s="148" t="s">
        <v>87</v>
      </c>
      <c r="E147" s="148" t="s">
        <v>522</v>
      </c>
      <c r="F147" s="148"/>
      <c r="G147" s="154">
        <f>G148</f>
        <v>12100</v>
      </c>
      <c r="H147" s="154">
        <f>H148</f>
        <v>12100</v>
      </c>
      <c r="I147" s="255">
        <f aca="true" t="shared" si="4" ref="I147:I210">H147/G147*100</f>
        <v>100</v>
      </c>
    </row>
    <row r="148" spans="1:9" ht="18.75" customHeight="1">
      <c r="A148" s="168"/>
      <c r="B148" s="150" t="s">
        <v>338</v>
      </c>
      <c r="C148" s="148" t="s">
        <v>184</v>
      </c>
      <c r="D148" s="148" t="s">
        <v>87</v>
      </c>
      <c r="E148" s="148" t="s">
        <v>522</v>
      </c>
      <c r="F148" s="148" t="s">
        <v>341</v>
      </c>
      <c r="G148" s="154">
        <v>12100</v>
      </c>
      <c r="H148" s="154">
        <v>12100</v>
      </c>
      <c r="I148" s="255">
        <f t="shared" si="4"/>
        <v>100</v>
      </c>
    </row>
    <row r="149" spans="1:9" ht="95.25" customHeight="1">
      <c r="A149" s="168"/>
      <c r="B149" s="184" t="s">
        <v>394</v>
      </c>
      <c r="C149" s="148" t="s">
        <v>184</v>
      </c>
      <c r="D149" s="148" t="s">
        <v>87</v>
      </c>
      <c r="E149" s="148" t="s">
        <v>523</v>
      </c>
      <c r="F149" s="148"/>
      <c r="G149" s="154">
        <v>605</v>
      </c>
      <c r="H149" s="154">
        <f>H150</f>
        <v>605</v>
      </c>
      <c r="I149" s="255">
        <f t="shared" si="4"/>
        <v>100</v>
      </c>
    </row>
    <row r="150" spans="1:9" ht="18.75" customHeight="1">
      <c r="A150" s="168"/>
      <c r="B150" s="150" t="s">
        <v>338</v>
      </c>
      <c r="C150" s="148" t="s">
        <v>184</v>
      </c>
      <c r="D150" s="148" t="s">
        <v>87</v>
      </c>
      <c r="E150" s="148" t="s">
        <v>523</v>
      </c>
      <c r="F150" s="148" t="s">
        <v>341</v>
      </c>
      <c r="G150" s="154">
        <v>605</v>
      </c>
      <c r="H150" s="154">
        <v>605</v>
      </c>
      <c r="I150" s="255">
        <f t="shared" si="4"/>
        <v>100</v>
      </c>
    </row>
    <row r="151" spans="1:9" ht="20.25" customHeight="1">
      <c r="A151" s="168"/>
      <c r="B151" s="217" t="s">
        <v>360</v>
      </c>
      <c r="C151" s="148" t="s">
        <v>184</v>
      </c>
      <c r="D151" s="148" t="s">
        <v>87</v>
      </c>
      <c r="E151" s="148" t="s">
        <v>361</v>
      </c>
      <c r="F151" s="148"/>
      <c r="G151" s="154">
        <f>G152</f>
        <v>1664.187</v>
      </c>
      <c r="H151" s="154">
        <f>H152</f>
        <v>1118.39187</v>
      </c>
      <c r="I151" s="255">
        <f t="shared" si="4"/>
        <v>67.20349756367524</v>
      </c>
    </row>
    <row r="152" spans="1:9" ht="19.5" customHeight="1">
      <c r="A152" s="168"/>
      <c r="B152" s="147" t="s">
        <v>192</v>
      </c>
      <c r="C152" s="148" t="s">
        <v>184</v>
      </c>
      <c r="D152" s="148" t="s">
        <v>87</v>
      </c>
      <c r="E152" s="148" t="s">
        <v>531</v>
      </c>
      <c r="F152" s="177"/>
      <c r="G152" s="154">
        <f>G153</f>
        <v>1664.187</v>
      </c>
      <c r="H152" s="154">
        <f>H153</f>
        <v>1118.39187</v>
      </c>
      <c r="I152" s="255">
        <f t="shared" si="4"/>
        <v>67.20349756367524</v>
      </c>
    </row>
    <row r="153" spans="1:9" ht="27" customHeight="1">
      <c r="A153" s="168"/>
      <c r="B153" s="150" t="s">
        <v>337</v>
      </c>
      <c r="C153" s="148" t="s">
        <v>184</v>
      </c>
      <c r="D153" s="148" t="s">
        <v>87</v>
      </c>
      <c r="E153" s="148" t="s">
        <v>531</v>
      </c>
      <c r="F153" s="148" t="s">
        <v>340</v>
      </c>
      <c r="G153" s="154">
        <v>1664.187</v>
      </c>
      <c r="H153" s="154">
        <v>1118.39187</v>
      </c>
      <c r="I153" s="255">
        <f t="shared" si="4"/>
        <v>67.20349756367524</v>
      </c>
    </row>
    <row r="154" spans="1:9" ht="55.5" customHeight="1">
      <c r="A154" s="168"/>
      <c r="B154" s="194" t="s">
        <v>57</v>
      </c>
      <c r="C154" s="148" t="s">
        <v>184</v>
      </c>
      <c r="D154" s="148" t="s">
        <v>87</v>
      </c>
      <c r="E154" s="148" t="s">
        <v>113</v>
      </c>
      <c r="F154" s="148"/>
      <c r="G154" s="154">
        <f>G155</f>
        <v>1587</v>
      </c>
      <c r="H154" s="154">
        <f>H155</f>
        <v>1522.19897</v>
      </c>
      <c r="I154" s="255">
        <f t="shared" si="4"/>
        <v>95.9167592942659</v>
      </c>
    </row>
    <row r="155" spans="1:9" ht="18.75" customHeight="1">
      <c r="A155" s="168"/>
      <c r="B155" s="150" t="s">
        <v>204</v>
      </c>
      <c r="C155" s="148" t="s">
        <v>184</v>
      </c>
      <c r="D155" s="148" t="s">
        <v>87</v>
      </c>
      <c r="E155" s="148" t="s">
        <v>302</v>
      </c>
      <c r="F155" s="148"/>
      <c r="G155" s="154">
        <f>G156</f>
        <v>1587</v>
      </c>
      <c r="H155" s="154">
        <f>H156</f>
        <v>1522.19897</v>
      </c>
      <c r="I155" s="255">
        <f t="shared" si="4"/>
        <v>95.9167592942659</v>
      </c>
    </row>
    <row r="156" spans="1:9" ht="30" customHeight="1">
      <c r="A156" s="168"/>
      <c r="B156" s="150" t="s">
        <v>337</v>
      </c>
      <c r="C156" s="148" t="s">
        <v>184</v>
      </c>
      <c r="D156" s="148" t="s">
        <v>87</v>
      </c>
      <c r="E156" s="148" t="s">
        <v>302</v>
      </c>
      <c r="F156" s="148" t="s">
        <v>340</v>
      </c>
      <c r="G156" s="154">
        <v>1587</v>
      </c>
      <c r="H156" s="154">
        <v>1522.19897</v>
      </c>
      <c r="I156" s="255">
        <f t="shared" si="4"/>
        <v>95.9167592942659</v>
      </c>
    </row>
    <row r="157" spans="1:9" ht="23.25" customHeight="1">
      <c r="A157" s="168"/>
      <c r="B157" s="216" t="s">
        <v>252</v>
      </c>
      <c r="C157" s="170" t="s">
        <v>184</v>
      </c>
      <c r="D157" s="170" t="s">
        <v>88</v>
      </c>
      <c r="E157" s="170"/>
      <c r="F157" s="170"/>
      <c r="G157" s="153">
        <f>G158+G159+G161+G167</f>
        <v>90501.25099999999</v>
      </c>
      <c r="H157" s="153">
        <f>H158+H159+H161+H167</f>
        <v>85679.31103</v>
      </c>
      <c r="I157" s="254">
        <f t="shared" si="4"/>
        <v>94.67196318645364</v>
      </c>
    </row>
    <row r="158" spans="1:9" ht="56.25" customHeight="1">
      <c r="A158" s="168"/>
      <c r="B158" s="150" t="s">
        <v>101</v>
      </c>
      <c r="C158" s="148" t="s">
        <v>184</v>
      </c>
      <c r="D158" s="148" t="s">
        <v>88</v>
      </c>
      <c r="E158" s="148" t="s">
        <v>393</v>
      </c>
      <c r="F158" s="148"/>
      <c r="G158" s="154">
        <f>G163+G165</f>
        <v>73778.088</v>
      </c>
      <c r="H158" s="154">
        <f>H163+H165</f>
        <v>73778.088</v>
      </c>
      <c r="I158" s="255">
        <f t="shared" si="4"/>
        <v>100</v>
      </c>
    </row>
    <row r="159" spans="1:9" ht="102" customHeight="1">
      <c r="A159" s="168"/>
      <c r="B159" s="150" t="s">
        <v>221</v>
      </c>
      <c r="C159" s="148" t="s">
        <v>184</v>
      </c>
      <c r="D159" s="148" t="s">
        <v>88</v>
      </c>
      <c r="E159" s="148" t="s">
        <v>34</v>
      </c>
      <c r="F159" s="148"/>
      <c r="G159" s="154">
        <f>G160</f>
        <v>989.43</v>
      </c>
      <c r="H159" s="154">
        <f>H160</f>
        <v>989.43</v>
      </c>
      <c r="I159" s="255">
        <f t="shared" si="4"/>
        <v>100</v>
      </c>
    </row>
    <row r="160" spans="1:9" ht="17.25" customHeight="1">
      <c r="A160" s="168"/>
      <c r="B160" s="150" t="s">
        <v>338</v>
      </c>
      <c r="C160" s="148" t="s">
        <v>184</v>
      </c>
      <c r="D160" s="148" t="s">
        <v>88</v>
      </c>
      <c r="E160" s="148" t="s">
        <v>34</v>
      </c>
      <c r="F160" s="148" t="s">
        <v>341</v>
      </c>
      <c r="G160" s="154">
        <v>989.43</v>
      </c>
      <c r="H160" s="154">
        <v>989.43</v>
      </c>
      <c r="I160" s="255">
        <f t="shared" si="4"/>
        <v>100</v>
      </c>
    </row>
    <row r="161" spans="1:9" ht="92.25" customHeight="1">
      <c r="A161" s="168"/>
      <c r="B161" s="150" t="s">
        <v>128</v>
      </c>
      <c r="C161" s="148" t="s">
        <v>184</v>
      </c>
      <c r="D161" s="148" t="s">
        <v>88</v>
      </c>
      <c r="E161" s="148" t="s">
        <v>34</v>
      </c>
      <c r="F161" s="148"/>
      <c r="G161" s="154">
        <f>G162</f>
        <v>13857.92</v>
      </c>
      <c r="H161" s="154">
        <f>H162</f>
        <v>9931.79303</v>
      </c>
      <c r="I161" s="255">
        <f t="shared" si="4"/>
        <v>71.66871384738836</v>
      </c>
    </row>
    <row r="162" spans="1:9" ht="18.75" customHeight="1">
      <c r="A162" s="168"/>
      <c r="B162" s="150" t="s">
        <v>338</v>
      </c>
      <c r="C162" s="148" t="s">
        <v>184</v>
      </c>
      <c r="D162" s="148" t="s">
        <v>88</v>
      </c>
      <c r="E162" s="148" t="s">
        <v>34</v>
      </c>
      <c r="F162" s="148" t="s">
        <v>341</v>
      </c>
      <c r="G162" s="154">
        <v>13857.92</v>
      </c>
      <c r="H162" s="154">
        <v>9931.79303</v>
      </c>
      <c r="I162" s="255">
        <f t="shared" si="4"/>
        <v>71.66871384738836</v>
      </c>
    </row>
    <row r="163" spans="1:9" ht="97.5" customHeight="1">
      <c r="A163" s="168"/>
      <c r="B163" s="150" t="s">
        <v>395</v>
      </c>
      <c r="C163" s="148" t="s">
        <v>184</v>
      </c>
      <c r="D163" s="148" t="s">
        <v>88</v>
      </c>
      <c r="E163" s="148" t="s">
        <v>480</v>
      </c>
      <c r="F163" s="148"/>
      <c r="G163" s="154">
        <f>G164</f>
        <v>62496.238</v>
      </c>
      <c r="H163" s="154">
        <f>H164</f>
        <v>62496.238</v>
      </c>
      <c r="I163" s="255">
        <f t="shared" si="4"/>
        <v>100</v>
      </c>
    </row>
    <row r="164" spans="1:9" ht="30" customHeight="1">
      <c r="A164" s="168"/>
      <c r="B164" s="150" t="s">
        <v>492</v>
      </c>
      <c r="C164" s="148" t="s">
        <v>184</v>
      </c>
      <c r="D164" s="148" t="s">
        <v>88</v>
      </c>
      <c r="E164" s="148" t="s">
        <v>480</v>
      </c>
      <c r="F164" s="148" t="s">
        <v>95</v>
      </c>
      <c r="G164" s="154">
        <v>62496.238</v>
      </c>
      <c r="H164" s="154">
        <v>62496.238</v>
      </c>
      <c r="I164" s="255">
        <f t="shared" si="4"/>
        <v>100</v>
      </c>
    </row>
    <row r="165" spans="1:9" ht="94.5" customHeight="1">
      <c r="A165" s="168"/>
      <c r="B165" s="150" t="s">
        <v>484</v>
      </c>
      <c r="C165" s="148" t="s">
        <v>184</v>
      </c>
      <c r="D165" s="148" t="s">
        <v>88</v>
      </c>
      <c r="E165" s="148" t="s">
        <v>6</v>
      </c>
      <c r="F165" s="148"/>
      <c r="G165" s="154">
        <f>G166</f>
        <v>11281.85</v>
      </c>
      <c r="H165" s="154">
        <f>H166</f>
        <v>11281.85</v>
      </c>
      <c r="I165" s="255">
        <f t="shared" si="4"/>
        <v>100</v>
      </c>
    </row>
    <row r="166" spans="1:9" ht="18" customHeight="1">
      <c r="A166" s="168"/>
      <c r="B166" s="150" t="s">
        <v>360</v>
      </c>
      <c r="C166" s="148" t="s">
        <v>184</v>
      </c>
      <c r="D166" s="148" t="s">
        <v>88</v>
      </c>
      <c r="E166" s="148" t="s">
        <v>6</v>
      </c>
      <c r="F166" s="148" t="s">
        <v>341</v>
      </c>
      <c r="G166" s="154">
        <v>11281.85</v>
      </c>
      <c r="H166" s="154">
        <v>11281.85</v>
      </c>
      <c r="I166" s="255">
        <f t="shared" si="4"/>
        <v>100</v>
      </c>
    </row>
    <row r="167" spans="1:9" ht="21" customHeight="1">
      <c r="A167" s="168"/>
      <c r="B167" s="184" t="s">
        <v>360</v>
      </c>
      <c r="C167" s="148" t="s">
        <v>184</v>
      </c>
      <c r="D167" s="148" t="s">
        <v>88</v>
      </c>
      <c r="E167" s="148" t="s">
        <v>244</v>
      </c>
      <c r="F167" s="148"/>
      <c r="G167" s="154">
        <f>G168</f>
        <v>1875.813</v>
      </c>
      <c r="H167" s="154">
        <f>H168</f>
        <v>980</v>
      </c>
      <c r="I167" s="255">
        <f t="shared" si="4"/>
        <v>52.24401366234267</v>
      </c>
    </row>
    <row r="168" spans="1:9" ht="30" customHeight="1">
      <c r="A168" s="168"/>
      <c r="B168" s="184" t="s">
        <v>379</v>
      </c>
      <c r="C168" s="148" t="s">
        <v>184</v>
      </c>
      <c r="D168" s="148" t="s">
        <v>88</v>
      </c>
      <c r="E168" s="148" t="s">
        <v>533</v>
      </c>
      <c r="F168" s="148"/>
      <c r="G168" s="154">
        <f>G169+G170</f>
        <v>1875.813</v>
      </c>
      <c r="H168" s="154">
        <f>H169+H170</f>
        <v>980</v>
      </c>
      <c r="I168" s="255">
        <f t="shared" si="4"/>
        <v>52.24401366234267</v>
      </c>
    </row>
    <row r="169" spans="1:9" ht="31.5" customHeight="1">
      <c r="A169" s="168"/>
      <c r="B169" s="150" t="s">
        <v>337</v>
      </c>
      <c r="C169" s="148" t="s">
        <v>184</v>
      </c>
      <c r="D169" s="148" t="s">
        <v>88</v>
      </c>
      <c r="E169" s="148" t="s">
        <v>533</v>
      </c>
      <c r="F169" s="148" t="s">
        <v>340</v>
      </c>
      <c r="G169" s="154">
        <v>100</v>
      </c>
      <c r="H169" s="154">
        <v>0</v>
      </c>
      <c r="I169" s="255">
        <f t="shared" si="4"/>
        <v>0</v>
      </c>
    </row>
    <row r="170" spans="1:9" ht="18" customHeight="1">
      <c r="A170" s="168"/>
      <c r="B170" s="150" t="s">
        <v>338</v>
      </c>
      <c r="C170" s="148" t="s">
        <v>184</v>
      </c>
      <c r="D170" s="148" t="s">
        <v>88</v>
      </c>
      <c r="E170" s="148" t="s">
        <v>533</v>
      </c>
      <c r="F170" s="148" t="s">
        <v>341</v>
      </c>
      <c r="G170" s="154">
        <v>1775.813</v>
      </c>
      <c r="H170" s="154">
        <v>980</v>
      </c>
      <c r="I170" s="255">
        <f t="shared" si="4"/>
        <v>55.18599086728163</v>
      </c>
    </row>
    <row r="171" spans="1:9" ht="19.5" customHeight="1">
      <c r="A171" s="182"/>
      <c r="B171" s="215" t="s">
        <v>254</v>
      </c>
      <c r="C171" s="170" t="s">
        <v>184</v>
      </c>
      <c r="D171" s="170" t="s">
        <v>89</v>
      </c>
      <c r="E171" s="170"/>
      <c r="F171" s="170"/>
      <c r="G171" s="153">
        <f>G172</f>
        <v>8782.9082</v>
      </c>
      <c r="H171" s="153">
        <f>H172</f>
        <v>7843.42052</v>
      </c>
      <c r="I171" s="254">
        <f t="shared" si="4"/>
        <v>89.30322783061764</v>
      </c>
    </row>
    <row r="172" spans="1:9" ht="24" customHeight="1">
      <c r="A172" s="182"/>
      <c r="B172" s="217" t="s">
        <v>360</v>
      </c>
      <c r="C172" s="148" t="s">
        <v>184</v>
      </c>
      <c r="D172" s="148" t="s">
        <v>89</v>
      </c>
      <c r="E172" s="148" t="s">
        <v>244</v>
      </c>
      <c r="F172" s="148"/>
      <c r="G172" s="154">
        <f>G173+G175</f>
        <v>8782.9082</v>
      </c>
      <c r="H172" s="154">
        <f>H173+H175</f>
        <v>7843.42052</v>
      </c>
      <c r="I172" s="255">
        <f t="shared" si="4"/>
        <v>89.30322783061764</v>
      </c>
    </row>
    <row r="173" spans="1:9" ht="21" customHeight="1">
      <c r="A173" s="168"/>
      <c r="B173" s="231" t="s">
        <v>534</v>
      </c>
      <c r="C173" s="148" t="s">
        <v>184</v>
      </c>
      <c r="D173" s="148" t="s">
        <v>89</v>
      </c>
      <c r="E173" s="148" t="s">
        <v>535</v>
      </c>
      <c r="F173" s="148"/>
      <c r="G173" s="154">
        <f>G174</f>
        <v>1587</v>
      </c>
      <c r="H173" s="154">
        <f>H174</f>
        <v>1587</v>
      </c>
      <c r="I173" s="255">
        <f t="shared" si="4"/>
        <v>100</v>
      </c>
    </row>
    <row r="174" spans="1:9" ht="29.25" customHeight="1">
      <c r="A174" s="168"/>
      <c r="B174" s="150" t="s">
        <v>337</v>
      </c>
      <c r="C174" s="148" t="s">
        <v>184</v>
      </c>
      <c r="D174" s="148" t="s">
        <v>89</v>
      </c>
      <c r="E174" s="148" t="s">
        <v>535</v>
      </c>
      <c r="F174" s="148" t="s">
        <v>340</v>
      </c>
      <c r="G174" s="154">
        <v>1587</v>
      </c>
      <c r="H174" s="154">
        <v>1587</v>
      </c>
      <c r="I174" s="255">
        <f t="shared" si="4"/>
        <v>100</v>
      </c>
    </row>
    <row r="175" spans="1:9" ht="21" customHeight="1">
      <c r="A175" s="168"/>
      <c r="B175" s="147" t="s">
        <v>211</v>
      </c>
      <c r="C175" s="148" t="s">
        <v>184</v>
      </c>
      <c r="D175" s="148" t="s">
        <v>89</v>
      </c>
      <c r="E175" s="148" t="s">
        <v>537</v>
      </c>
      <c r="F175" s="148"/>
      <c r="G175" s="154">
        <f>G176+G177</f>
        <v>7195.9082</v>
      </c>
      <c r="H175" s="154">
        <f>H176+H177</f>
        <v>6256.42052</v>
      </c>
      <c r="I175" s="255">
        <f t="shared" si="4"/>
        <v>86.94414028238992</v>
      </c>
    </row>
    <row r="176" spans="1:9" ht="27" customHeight="1">
      <c r="A176" s="168"/>
      <c r="B176" s="150" t="s">
        <v>337</v>
      </c>
      <c r="C176" s="148" t="s">
        <v>184</v>
      </c>
      <c r="D176" s="148" t="s">
        <v>89</v>
      </c>
      <c r="E176" s="148" t="s">
        <v>537</v>
      </c>
      <c r="F176" s="148" t="s">
        <v>340</v>
      </c>
      <c r="G176" s="154">
        <v>4484.3072</v>
      </c>
      <c r="H176" s="154">
        <v>4189.26752</v>
      </c>
      <c r="I176" s="255">
        <f t="shared" si="4"/>
        <v>93.42061846253532</v>
      </c>
    </row>
    <row r="177" spans="1:9" ht="20.25" customHeight="1">
      <c r="A177" s="168"/>
      <c r="B177" s="150" t="s">
        <v>338</v>
      </c>
      <c r="C177" s="148" t="s">
        <v>184</v>
      </c>
      <c r="D177" s="148" t="s">
        <v>89</v>
      </c>
      <c r="E177" s="148" t="s">
        <v>537</v>
      </c>
      <c r="F177" s="148" t="s">
        <v>341</v>
      </c>
      <c r="G177" s="154">
        <v>2711.601</v>
      </c>
      <c r="H177" s="154">
        <v>2067.153</v>
      </c>
      <c r="I177" s="255">
        <f t="shared" si="4"/>
        <v>76.23367154680942</v>
      </c>
    </row>
    <row r="178" spans="1:9" ht="20.25" customHeight="1">
      <c r="A178" s="168" t="s">
        <v>74</v>
      </c>
      <c r="B178" s="228" t="s">
        <v>186</v>
      </c>
      <c r="C178" s="229" t="s">
        <v>549</v>
      </c>
      <c r="D178" s="148"/>
      <c r="E178" s="148"/>
      <c r="F178" s="148"/>
      <c r="G178" s="153">
        <f>G179+G193+G210+G217</f>
        <v>206103.17938</v>
      </c>
      <c r="H178" s="153">
        <f>H179+H193+H210+H217</f>
        <v>203825.2397</v>
      </c>
      <c r="I178" s="254">
        <f t="shared" si="4"/>
        <v>98.89475762244305</v>
      </c>
    </row>
    <row r="179" spans="1:9" ht="20.25" customHeight="1">
      <c r="A179" s="168"/>
      <c r="B179" s="215" t="s">
        <v>82</v>
      </c>
      <c r="C179" s="170" t="s">
        <v>549</v>
      </c>
      <c r="D179" s="170" t="s">
        <v>87</v>
      </c>
      <c r="E179" s="170"/>
      <c r="F179" s="170"/>
      <c r="G179" s="153">
        <f>G180</f>
        <v>93436.39731999999</v>
      </c>
      <c r="H179" s="153">
        <f>H180</f>
        <v>92212.15508</v>
      </c>
      <c r="I179" s="254">
        <f t="shared" si="4"/>
        <v>98.6897587288097</v>
      </c>
    </row>
    <row r="180" spans="1:9" ht="32.25" customHeight="1">
      <c r="A180" s="168"/>
      <c r="B180" s="217" t="s">
        <v>363</v>
      </c>
      <c r="C180" s="148" t="s">
        <v>549</v>
      </c>
      <c r="D180" s="148" t="s">
        <v>87</v>
      </c>
      <c r="E180" s="148" t="s">
        <v>364</v>
      </c>
      <c r="F180" s="148"/>
      <c r="G180" s="154">
        <f>G181</f>
        <v>93436.39731999999</v>
      </c>
      <c r="H180" s="154">
        <f>H181</f>
        <v>92212.15508</v>
      </c>
      <c r="I180" s="255">
        <f t="shared" si="4"/>
        <v>98.6897587288097</v>
      </c>
    </row>
    <row r="181" spans="1:9" ht="47.25" customHeight="1">
      <c r="A181" s="168"/>
      <c r="B181" s="217" t="s">
        <v>428</v>
      </c>
      <c r="C181" s="148" t="s">
        <v>549</v>
      </c>
      <c r="D181" s="148" t="s">
        <v>87</v>
      </c>
      <c r="E181" s="148" t="s">
        <v>430</v>
      </c>
      <c r="F181" s="148"/>
      <c r="G181" s="154">
        <f>G182+G186+G188+G191</f>
        <v>93436.39731999999</v>
      </c>
      <c r="H181" s="154">
        <f>H182+H186+H188+H191</f>
        <v>92212.15508</v>
      </c>
      <c r="I181" s="255">
        <f t="shared" si="4"/>
        <v>98.6897587288097</v>
      </c>
    </row>
    <row r="182" spans="1:9" ht="82.5" customHeight="1">
      <c r="A182" s="168"/>
      <c r="B182" s="184" t="s">
        <v>402</v>
      </c>
      <c r="C182" s="148" t="s">
        <v>549</v>
      </c>
      <c r="D182" s="148" t="s">
        <v>87</v>
      </c>
      <c r="E182" s="148" t="s">
        <v>403</v>
      </c>
      <c r="F182" s="148"/>
      <c r="G182" s="154">
        <f>G183+G184+G185</f>
        <v>62254.17638</v>
      </c>
      <c r="H182" s="154">
        <f>H183+H184+H185</f>
        <v>61029.93414</v>
      </c>
      <c r="I182" s="255">
        <f t="shared" si="4"/>
        <v>98.03347773404437</v>
      </c>
    </row>
    <row r="183" spans="1:9" ht="55.5" customHeight="1">
      <c r="A183" s="168"/>
      <c r="B183" s="150" t="s">
        <v>336</v>
      </c>
      <c r="C183" s="148" t="s">
        <v>549</v>
      </c>
      <c r="D183" s="148" t="s">
        <v>87</v>
      </c>
      <c r="E183" s="148" t="s">
        <v>403</v>
      </c>
      <c r="F183" s="148" t="s">
        <v>339</v>
      </c>
      <c r="G183" s="154">
        <v>33471.9621</v>
      </c>
      <c r="H183" s="154">
        <v>33230.62844</v>
      </c>
      <c r="I183" s="255">
        <f t="shared" si="4"/>
        <v>99.27899757032769</v>
      </c>
    </row>
    <row r="184" spans="1:9" ht="30" customHeight="1">
      <c r="A184" s="168"/>
      <c r="B184" s="150" t="s">
        <v>337</v>
      </c>
      <c r="C184" s="148" t="s">
        <v>549</v>
      </c>
      <c r="D184" s="148" t="s">
        <v>87</v>
      </c>
      <c r="E184" s="148" t="s">
        <v>403</v>
      </c>
      <c r="F184" s="148" t="s">
        <v>340</v>
      </c>
      <c r="G184" s="154">
        <v>27810.70128</v>
      </c>
      <c r="H184" s="154">
        <v>26829.27794</v>
      </c>
      <c r="I184" s="255">
        <f t="shared" si="4"/>
        <v>96.4710586399136</v>
      </c>
    </row>
    <row r="185" spans="1:9" ht="20.25" customHeight="1">
      <c r="A185" s="168"/>
      <c r="B185" s="150" t="s">
        <v>338</v>
      </c>
      <c r="C185" s="148" t="s">
        <v>549</v>
      </c>
      <c r="D185" s="148" t="s">
        <v>87</v>
      </c>
      <c r="E185" s="148" t="s">
        <v>403</v>
      </c>
      <c r="F185" s="148" t="s">
        <v>341</v>
      </c>
      <c r="G185" s="154">
        <v>971.513</v>
      </c>
      <c r="H185" s="154">
        <v>970.02776</v>
      </c>
      <c r="I185" s="255">
        <f t="shared" si="4"/>
        <v>99.84712093404823</v>
      </c>
    </row>
    <row r="186" spans="1:9" ht="44.25" customHeight="1">
      <c r="A186" s="168"/>
      <c r="B186" s="172" t="s">
        <v>98</v>
      </c>
      <c r="C186" s="148" t="s">
        <v>549</v>
      </c>
      <c r="D186" s="148" t="s">
        <v>87</v>
      </c>
      <c r="E186" s="148" t="s">
        <v>1</v>
      </c>
      <c r="F186" s="148"/>
      <c r="G186" s="154">
        <f>G187</f>
        <v>2051.634</v>
      </c>
      <c r="H186" s="154">
        <f>H187</f>
        <v>2051.634</v>
      </c>
      <c r="I186" s="255">
        <f t="shared" si="4"/>
        <v>100</v>
      </c>
    </row>
    <row r="187" spans="1:9" ht="30" customHeight="1">
      <c r="A187" s="168"/>
      <c r="B187" s="150" t="s">
        <v>337</v>
      </c>
      <c r="C187" s="148" t="s">
        <v>549</v>
      </c>
      <c r="D187" s="148" t="s">
        <v>87</v>
      </c>
      <c r="E187" s="148" t="s">
        <v>1</v>
      </c>
      <c r="F187" s="148" t="s">
        <v>340</v>
      </c>
      <c r="G187" s="154">
        <v>2051.634</v>
      </c>
      <c r="H187" s="154">
        <v>2051.634</v>
      </c>
      <c r="I187" s="255">
        <f t="shared" si="4"/>
        <v>100</v>
      </c>
    </row>
    <row r="188" spans="1:9" ht="105" customHeight="1">
      <c r="A188" s="168"/>
      <c r="B188" s="172" t="s">
        <v>102</v>
      </c>
      <c r="C188" s="148" t="s">
        <v>549</v>
      </c>
      <c r="D188" s="148" t="s">
        <v>87</v>
      </c>
      <c r="E188" s="148" t="s">
        <v>227</v>
      </c>
      <c r="F188" s="148"/>
      <c r="G188" s="154">
        <f>G189+G190</f>
        <v>28151.727939999997</v>
      </c>
      <c r="H188" s="154">
        <f>H189+H190</f>
        <v>28151.727939999997</v>
      </c>
      <c r="I188" s="255">
        <f t="shared" si="4"/>
        <v>100</v>
      </c>
    </row>
    <row r="189" spans="1:9" ht="55.5" customHeight="1">
      <c r="A189" s="168"/>
      <c r="B189" s="150" t="s">
        <v>336</v>
      </c>
      <c r="C189" s="148" t="s">
        <v>549</v>
      </c>
      <c r="D189" s="148" t="s">
        <v>87</v>
      </c>
      <c r="E189" s="148" t="s">
        <v>227</v>
      </c>
      <c r="F189" s="148" t="s">
        <v>339</v>
      </c>
      <c r="G189" s="154">
        <v>27092.19045</v>
      </c>
      <c r="H189" s="154">
        <v>27092.19045</v>
      </c>
      <c r="I189" s="255">
        <f t="shared" si="4"/>
        <v>100</v>
      </c>
    </row>
    <row r="190" spans="1:9" ht="30" customHeight="1">
      <c r="A190" s="168"/>
      <c r="B190" s="150" t="s">
        <v>337</v>
      </c>
      <c r="C190" s="148" t="s">
        <v>549</v>
      </c>
      <c r="D190" s="148" t="s">
        <v>87</v>
      </c>
      <c r="E190" s="148" t="s">
        <v>227</v>
      </c>
      <c r="F190" s="148" t="s">
        <v>340</v>
      </c>
      <c r="G190" s="154">
        <v>1059.53749</v>
      </c>
      <c r="H190" s="154">
        <v>1059.53749</v>
      </c>
      <c r="I190" s="255">
        <f t="shared" si="4"/>
        <v>100</v>
      </c>
    </row>
    <row r="191" spans="1:9" ht="81.75" customHeight="1">
      <c r="A191" s="168"/>
      <c r="B191" s="172" t="s">
        <v>206</v>
      </c>
      <c r="C191" s="148" t="s">
        <v>549</v>
      </c>
      <c r="D191" s="148" t="s">
        <v>87</v>
      </c>
      <c r="E191" s="148" t="s">
        <v>456</v>
      </c>
      <c r="F191" s="148"/>
      <c r="G191" s="154">
        <f>G192</f>
        <v>978.859</v>
      </c>
      <c r="H191" s="154">
        <f>H192</f>
        <v>978.859</v>
      </c>
      <c r="I191" s="255">
        <f t="shared" si="4"/>
        <v>100</v>
      </c>
    </row>
    <row r="192" spans="1:9" ht="30" customHeight="1">
      <c r="A192" s="168"/>
      <c r="B192" s="150" t="s">
        <v>337</v>
      </c>
      <c r="C192" s="148" t="s">
        <v>549</v>
      </c>
      <c r="D192" s="148" t="s">
        <v>87</v>
      </c>
      <c r="E192" s="148" t="s">
        <v>456</v>
      </c>
      <c r="F192" s="148" t="s">
        <v>340</v>
      </c>
      <c r="G192" s="154">
        <v>978.859</v>
      </c>
      <c r="H192" s="154">
        <v>978.859</v>
      </c>
      <c r="I192" s="255">
        <f t="shared" si="4"/>
        <v>100</v>
      </c>
    </row>
    <row r="193" spans="1:9" ht="19.5" customHeight="1">
      <c r="A193" s="168"/>
      <c r="B193" s="216" t="s">
        <v>78</v>
      </c>
      <c r="C193" s="170" t="s">
        <v>549</v>
      </c>
      <c r="D193" s="170" t="s">
        <v>88</v>
      </c>
      <c r="E193" s="170"/>
      <c r="F193" s="170"/>
      <c r="G193" s="153">
        <f>G194</f>
        <v>109901.74186000002</v>
      </c>
      <c r="H193" s="153">
        <f>H194</f>
        <v>108890.47731000002</v>
      </c>
      <c r="I193" s="254">
        <f t="shared" si="4"/>
        <v>99.07984665858325</v>
      </c>
    </row>
    <row r="194" spans="1:9" ht="36.75" customHeight="1">
      <c r="A194" s="168"/>
      <c r="B194" s="217" t="s">
        <v>404</v>
      </c>
      <c r="C194" s="148" t="s">
        <v>549</v>
      </c>
      <c r="D194" s="148" t="s">
        <v>88</v>
      </c>
      <c r="E194" s="148" t="s">
        <v>364</v>
      </c>
      <c r="F194" s="148"/>
      <c r="G194" s="154">
        <f>G195</f>
        <v>109901.74186000002</v>
      </c>
      <c r="H194" s="154">
        <f>H195</f>
        <v>108890.47731000002</v>
      </c>
      <c r="I194" s="255">
        <f t="shared" si="4"/>
        <v>99.07984665858325</v>
      </c>
    </row>
    <row r="195" spans="1:9" ht="44.25" customHeight="1">
      <c r="A195" s="168"/>
      <c r="B195" s="217" t="s">
        <v>476</v>
      </c>
      <c r="C195" s="148" t="s">
        <v>549</v>
      </c>
      <c r="D195" s="148" t="s">
        <v>88</v>
      </c>
      <c r="E195" s="148" t="s">
        <v>305</v>
      </c>
      <c r="F195" s="148"/>
      <c r="G195" s="154">
        <f>G196+G200+G202+G205+G208</f>
        <v>109901.74186000002</v>
      </c>
      <c r="H195" s="154">
        <f>H196+H200+H202+H205+H208</f>
        <v>108890.47731000002</v>
      </c>
      <c r="I195" s="255">
        <f t="shared" si="4"/>
        <v>99.07984665858325</v>
      </c>
    </row>
    <row r="196" spans="1:9" ht="82.5" customHeight="1">
      <c r="A196" s="168"/>
      <c r="B196" s="184" t="s">
        <v>195</v>
      </c>
      <c r="C196" s="148" t="s">
        <v>549</v>
      </c>
      <c r="D196" s="148" t="s">
        <v>88</v>
      </c>
      <c r="E196" s="148" t="s">
        <v>196</v>
      </c>
      <c r="F196" s="148"/>
      <c r="G196" s="154">
        <f>G197+G198+G199</f>
        <v>24645.861</v>
      </c>
      <c r="H196" s="154">
        <f>H197+H198+H199</f>
        <v>23895.954779999996</v>
      </c>
      <c r="I196" s="255">
        <f t="shared" si="4"/>
        <v>96.95727319082094</v>
      </c>
    </row>
    <row r="197" spans="1:9" ht="55.5" customHeight="1">
      <c r="A197" s="168"/>
      <c r="B197" s="150" t="s">
        <v>336</v>
      </c>
      <c r="C197" s="148" t="s">
        <v>549</v>
      </c>
      <c r="D197" s="148" t="s">
        <v>88</v>
      </c>
      <c r="E197" s="148" t="s">
        <v>196</v>
      </c>
      <c r="F197" s="148" t="s">
        <v>339</v>
      </c>
      <c r="G197" s="154">
        <v>2884.6193</v>
      </c>
      <c r="H197" s="154">
        <v>2854.6298</v>
      </c>
      <c r="I197" s="255">
        <f t="shared" si="4"/>
        <v>98.9603654111307</v>
      </c>
    </row>
    <row r="198" spans="1:9" ht="28.5" customHeight="1">
      <c r="A198" s="168"/>
      <c r="B198" s="150" t="s">
        <v>337</v>
      </c>
      <c r="C198" s="148" t="s">
        <v>549</v>
      </c>
      <c r="D198" s="148" t="s">
        <v>88</v>
      </c>
      <c r="E198" s="148" t="s">
        <v>196</v>
      </c>
      <c r="F198" s="148" t="s">
        <v>340</v>
      </c>
      <c r="G198" s="154">
        <v>20675.9677</v>
      </c>
      <c r="H198" s="154">
        <v>19967.89622</v>
      </c>
      <c r="I198" s="255">
        <f t="shared" si="4"/>
        <v>96.57538892363426</v>
      </c>
    </row>
    <row r="199" spans="1:9" ht="20.25" customHeight="1">
      <c r="A199" s="168"/>
      <c r="B199" s="150" t="s">
        <v>338</v>
      </c>
      <c r="C199" s="148" t="s">
        <v>549</v>
      </c>
      <c r="D199" s="148" t="s">
        <v>88</v>
      </c>
      <c r="E199" s="148" t="s">
        <v>196</v>
      </c>
      <c r="F199" s="148" t="s">
        <v>341</v>
      </c>
      <c r="G199" s="154">
        <v>1085.274</v>
      </c>
      <c r="H199" s="154">
        <v>1073.42876</v>
      </c>
      <c r="I199" s="255">
        <f t="shared" si="4"/>
        <v>98.90854844030173</v>
      </c>
    </row>
    <row r="200" spans="1:9" ht="46.5" customHeight="1">
      <c r="A200" s="168"/>
      <c r="B200" s="176" t="s">
        <v>99</v>
      </c>
      <c r="C200" s="148" t="s">
        <v>549</v>
      </c>
      <c r="D200" s="148" t="s">
        <v>88</v>
      </c>
      <c r="E200" s="148" t="s">
        <v>2</v>
      </c>
      <c r="F200" s="148"/>
      <c r="G200" s="154">
        <f>G201</f>
        <v>190.399</v>
      </c>
      <c r="H200" s="154">
        <f>H201</f>
        <v>190.399</v>
      </c>
      <c r="I200" s="255">
        <f t="shared" si="4"/>
        <v>100</v>
      </c>
    </row>
    <row r="201" spans="1:9" ht="28.5" customHeight="1">
      <c r="A201" s="168"/>
      <c r="B201" s="150" t="s">
        <v>337</v>
      </c>
      <c r="C201" s="148" t="s">
        <v>549</v>
      </c>
      <c r="D201" s="148" t="s">
        <v>88</v>
      </c>
      <c r="E201" s="148" t="s">
        <v>2</v>
      </c>
      <c r="F201" s="148" t="s">
        <v>340</v>
      </c>
      <c r="G201" s="154">
        <v>190.399</v>
      </c>
      <c r="H201" s="154">
        <v>190.399</v>
      </c>
      <c r="I201" s="255">
        <f t="shared" si="4"/>
        <v>100</v>
      </c>
    </row>
    <row r="202" spans="1:9" ht="121.5" customHeight="1">
      <c r="A202" s="168"/>
      <c r="B202" s="176" t="s">
        <v>397</v>
      </c>
      <c r="C202" s="148" t="s">
        <v>549</v>
      </c>
      <c r="D202" s="148" t="s">
        <v>88</v>
      </c>
      <c r="E202" s="148" t="s">
        <v>228</v>
      </c>
      <c r="F202" s="148"/>
      <c r="G202" s="154">
        <f>G203+G204</f>
        <v>78784.19847</v>
      </c>
      <c r="H202" s="154">
        <f>H203+H204</f>
        <v>78550.54076</v>
      </c>
      <c r="I202" s="255">
        <f t="shared" si="4"/>
        <v>99.70342059126365</v>
      </c>
    </row>
    <row r="203" spans="1:9" ht="60" customHeight="1">
      <c r="A203" s="168"/>
      <c r="B203" s="150" t="s">
        <v>336</v>
      </c>
      <c r="C203" s="148" t="s">
        <v>549</v>
      </c>
      <c r="D203" s="148" t="s">
        <v>88</v>
      </c>
      <c r="E203" s="148" t="s">
        <v>228</v>
      </c>
      <c r="F203" s="148" t="s">
        <v>339</v>
      </c>
      <c r="G203" s="154">
        <v>76173.72693</v>
      </c>
      <c r="H203" s="154">
        <v>75940.14346</v>
      </c>
      <c r="I203" s="255">
        <f t="shared" si="4"/>
        <v>99.69335428445736</v>
      </c>
    </row>
    <row r="204" spans="1:9" ht="28.5" customHeight="1">
      <c r="A204" s="168"/>
      <c r="B204" s="150" t="s">
        <v>337</v>
      </c>
      <c r="C204" s="148" t="s">
        <v>549</v>
      </c>
      <c r="D204" s="148" t="s">
        <v>88</v>
      </c>
      <c r="E204" s="148" t="s">
        <v>228</v>
      </c>
      <c r="F204" s="148" t="s">
        <v>340</v>
      </c>
      <c r="G204" s="154">
        <v>2610.47154</v>
      </c>
      <c r="H204" s="154">
        <v>2610.3973</v>
      </c>
      <c r="I204" s="255">
        <f t="shared" si="4"/>
        <v>99.99715606935902</v>
      </c>
    </row>
    <row r="205" spans="1:9" ht="91.5" customHeight="1">
      <c r="A205" s="182"/>
      <c r="B205" s="176" t="s">
        <v>398</v>
      </c>
      <c r="C205" s="148" t="s">
        <v>549</v>
      </c>
      <c r="D205" s="148" t="s">
        <v>88</v>
      </c>
      <c r="E205" s="148" t="s">
        <v>229</v>
      </c>
      <c r="F205" s="177"/>
      <c r="G205" s="154">
        <f>G206+G207</f>
        <v>5559.99997</v>
      </c>
      <c r="H205" s="154">
        <f>H206+H207</f>
        <v>5547.49997</v>
      </c>
      <c r="I205" s="255">
        <f t="shared" si="4"/>
        <v>99.77517985490205</v>
      </c>
    </row>
    <row r="206" spans="1:9" ht="27.75" customHeight="1">
      <c r="A206" s="182"/>
      <c r="B206" s="150" t="s">
        <v>337</v>
      </c>
      <c r="C206" s="148" t="s">
        <v>549</v>
      </c>
      <c r="D206" s="148" t="s">
        <v>88</v>
      </c>
      <c r="E206" s="148" t="s">
        <v>229</v>
      </c>
      <c r="F206" s="148" t="s">
        <v>340</v>
      </c>
      <c r="G206" s="154">
        <v>4839.99997</v>
      </c>
      <c r="H206" s="154">
        <v>4839.99997</v>
      </c>
      <c r="I206" s="255">
        <f t="shared" si="4"/>
        <v>100</v>
      </c>
    </row>
    <row r="207" spans="1:9" ht="19.5" customHeight="1">
      <c r="A207" s="182"/>
      <c r="B207" s="150" t="s">
        <v>28</v>
      </c>
      <c r="C207" s="148" t="s">
        <v>549</v>
      </c>
      <c r="D207" s="148" t="s">
        <v>88</v>
      </c>
      <c r="E207" s="148" t="s">
        <v>229</v>
      </c>
      <c r="F207" s="148" t="s">
        <v>29</v>
      </c>
      <c r="G207" s="154">
        <v>720</v>
      </c>
      <c r="H207" s="154">
        <v>707.5</v>
      </c>
      <c r="I207" s="255">
        <f t="shared" si="4"/>
        <v>98.26388888888889</v>
      </c>
    </row>
    <row r="208" spans="1:9" ht="89.25">
      <c r="A208" s="182"/>
      <c r="B208" s="184" t="s">
        <v>16</v>
      </c>
      <c r="C208" s="148" t="s">
        <v>549</v>
      </c>
      <c r="D208" s="148" t="s">
        <v>88</v>
      </c>
      <c r="E208" s="148" t="s">
        <v>230</v>
      </c>
      <c r="F208" s="148"/>
      <c r="G208" s="154">
        <f>G209</f>
        <v>721.28342</v>
      </c>
      <c r="H208" s="154">
        <f>H209</f>
        <v>706.0828</v>
      </c>
      <c r="I208" s="255">
        <f t="shared" si="4"/>
        <v>97.89255934927772</v>
      </c>
    </row>
    <row r="209" spans="1:9" ht="51">
      <c r="A209" s="182"/>
      <c r="B209" s="150" t="s">
        <v>336</v>
      </c>
      <c r="C209" s="148" t="s">
        <v>549</v>
      </c>
      <c r="D209" s="148" t="s">
        <v>88</v>
      </c>
      <c r="E209" s="148" t="s">
        <v>230</v>
      </c>
      <c r="F209" s="148" t="s">
        <v>339</v>
      </c>
      <c r="G209" s="154">
        <v>721.28342</v>
      </c>
      <c r="H209" s="154">
        <v>706.0828</v>
      </c>
      <c r="I209" s="255">
        <f t="shared" si="4"/>
        <v>97.89255934927772</v>
      </c>
    </row>
    <row r="210" spans="1:9" ht="13.5">
      <c r="A210" s="182"/>
      <c r="B210" s="220" t="s">
        <v>155</v>
      </c>
      <c r="C210" s="170" t="s">
        <v>549</v>
      </c>
      <c r="D210" s="170" t="s">
        <v>549</v>
      </c>
      <c r="E210" s="177"/>
      <c r="F210" s="177"/>
      <c r="G210" s="153">
        <f>G211</f>
        <v>1796.8</v>
      </c>
      <c r="H210" s="153">
        <f>H211</f>
        <v>1764.66121</v>
      </c>
      <c r="I210" s="254">
        <f t="shared" si="4"/>
        <v>98.21133181211043</v>
      </c>
    </row>
    <row r="211" spans="1:9" ht="25.5">
      <c r="A211" s="182"/>
      <c r="B211" s="150" t="s">
        <v>198</v>
      </c>
      <c r="C211" s="148" t="s">
        <v>549</v>
      </c>
      <c r="D211" s="148" t="s">
        <v>549</v>
      </c>
      <c r="E211" s="148" t="s">
        <v>364</v>
      </c>
      <c r="F211" s="170"/>
      <c r="G211" s="154">
        <f>G212</f>
        <v>1796.8</v>
      </c>
      <c r="H211" s="154">
        <f>H212</f>
        <v>1764.66121</v>
      </c>
      <c r="I211" s="255">
        <f aca="true" t="shared" si="5" ref="I211:I274">H211/G211*100</f>
        <v>98.21133181211043</v>
      </c>
    </row>
    <row r="212" spans="1:9" ht="46.5" customHeight="1">
      <c r="A212" s="182"/>
      <c r="B212" s="150" t="s">
        <v>199</v>
      </c>
      <c r="C212" s="148" t="s">
        <v>549</v>
      </c>
      <c r="D212" s="148" t="s">
        <v>549</v>
      </c>
      <c r="E212" s="148" t="s">
        <v>560</v>
      </c>
      <c r="F212" s="148"/>
      <c r="G212" s="154">
        <f>G213+G215</f>
        <v>1796.8</v>
      </c>
      <c r="H212" s="154">
        <f>H213+H215</f>
        <v>1764.66121</v>
      </c>
      <c r="I212" s="255">
        <f t="shared" si="5"/>
        <v>98.21133181211043</v>
      </c>
    </row>
    <row r="213" spans="1:9" ht="80.25" customHeight="1">
      <c r="A213" s="182"/>
      <c r="B213" s="150" t="s">
        <v>557</v>
      </c>
      <c r="C213" s="148" t="s">
        <v>549</v>
      </c>
      <c r="D213" s="148" t="s">
        <v>549</v>
      </c>
      <c r="E213" s="148" t="s">
        <v>124</v>
      </c>
      <c r="F213" s="148"/>
      <c r="G213" s="154">
        <f>G214</f>
        <v>700</v>
      </c>
      <c r="H213" s="154">
        <f>H214</f>
        <v>667.86121</v>
      </c>
      <c r="I213" s="255">
        <f t="shared" si="5"/>
        <v>95.40874428571429</v>
      </c>
    </row>
    <row r="214" spans="1:9" ht="25.5">
      <c r="A214" s="182"/>
      <c r="B214" s="150" t="s">
        <v>337</v>
      </c>
      <c r="C214" s="148" t="s">
        <v>549</v>
      </c>
      <c r="D214" s="148" t="s">
        <v>549</v>
      </c>
      <c r="E214" s="148" t="s">
        <v>124</v>
      </c>
      <c r="F214" s="148" t="s">
        <v>340</v>
      </c>
      <c r="G214" s="154">
        <v>700</v>
      </c>
      <c r="H214" s="154">
        <v>667.86121</v>
      </c>
      <c r="I214" s="255">
        <f t="shared" si="5"/>
        <v>95.40874428571429</v>
      </c>
    </row>
    <row r="215" spans="1:9" ht="54.75" customHeight="1">
      <c r="A215" s="182"/>
      <c r="B215" s="150" t="s">
        <v>485</v>
      </c>
      <c r="C215" s="148" t="s">
        <v>549</v>
      </c>
      <c r="D215" s="148" t="s">
        <v>549</v>
      </c>
      <c r="E215" s="148" t="s">
        <v>136</v>
      </c>
      <c r="F215" s="148"/>
      <c r="G215" s="154">
        <f>G216</f>
        <v>1096.8</v>
      </c>
      <c r="H215" s="154">
        <f>H216</f>
        <v>1096.8</v>
      </c>
      <c r="I215" s="255">
        <f t="shared" si="5"/>
        <v>100</v>
      </c>
    </row>
    <row r="216" spans="1:9" ht="25.5">
      <c r="A216" s="182"/>
      <c r="B216" s="150" t="s">
        <v>337</v>
      </c>
      <c r="C216" s="148" t="s">
        <v>549</v>
      </c>
      <c r="D216" s="148" t="s">
        <v>549</v>
      </c>
      <c r="E216" s="148" t="s">
        <v>136</v>
      </c>
      <c r="F216" s="148" t="s">
        <v>340</v>
      </c>
      <c r="G216" s="154">
        <v>1096.8</v>
      </c>
      <c r="H216" s="154">
        <v>1096.8</v>
      </c>
      <c r="I216" s="255">
        <f t="shared" si="5"/>
        <v>100</v>
      </c>
    </row>
    <row r="217" spans="1:9" ht="12.75">
      <c r="A217" s="168"/>
      <c r="B217" s="220" t="s">
        <v>256</v>
      </c>
      <c r="C217" s="170" t="s">
        <v>549</v>
      </c>
      <c r="D217" s="170" t="s">
        <v>552</v>
      </c>
      <c r="E217" s="170"/>
      <c r="F217" s="170"/>
      <c r="G217" s="153">
        <f>G218</f>
        <v>968.2402</v>
      </c>
      <c r="H217" s="153">
        <f>H218</f>
        <v>957.9461</v>
      </c>
      <c r="I217" s="254">
        <f t="shared" si="5"/>
        <v>98.9368237344411</v>
      </c>
    </row>
    <row r="218" spans="1:9" ht="25.5">
      <c r="A218" s="168"/>
      <c r="B218" s="150" t="s">
        <v>363</v>
      </c>
      <c r="C218" s="148" t="s">
        <v>549</v>
      </c>
      <c r="D218" s="148" t="s">
        <v>552</v>
      </c>
      <c r="E218" s="148" t="s">
        <v>364</v>
      </c>
      <c r="F218" s="148"/>
      <c r="G218" s="154">
        <f>G219+G225</f>
        <v>968.2402</v>
      </c>
      <c r="H218" s="154">
        <f>H219+H225</f>
        <v>957.9461</v>
      </c>
      <c r="I218" s="255">
        <f t="shared" si="5"/>
        <v>98.9368237344411</v>
      </c>
    </row>
    <row r="219" spans="1:9" ht="38.25">
      <c r="A219" s="168"/>
      <c r="B219" s="150" t="s">
        <v>476</v>
      </c>
      <c r="C219" s="148" t="s">
        <v>549</v>
      </c>
      <c r="D219" s="148" t="s">
        <v>552</v>
      </c>
      <c r="E219" s="148" t="s">
        <v>305</v>
      </c>
      <c r="F219" s="148"/>
      <c r="G219" s="154">
        <f>G220+G223</f>
        <v>870.2402</v>
      </c>
      <c r="H219" s="154">
        <f>H220+H223</f>
        <v>859.9461</v>
      </c>
      <c r="I219" s="255">
        <f t="shared" si="5"/>
        <v>98.81709670502467</v>
      </c>
    </row>
    <row r="220" spans="1:9" ht="76.5">
      <c r="A220" s="168"/>
      <c r="B220" s="150" t="s">
        <v>538</v>
      </c>
      <c r="C220" s="148" t="s">
        <v>549</v>
      </c>
      <c r="D220" s="148" t="s">
        <v>552</v>
      </c>
      <c r="E220" s="148" t="s">
        <v>539</v>
      </c>
      <c r="F220" s="148"/>
      <c r="G220" s="154">
        <f>G221+G222</f>
        <v>839.4552</v>
      </c>
      <c r="H220" s="154">
        <f>H221+H222</f>
        <v>829.1611</v>
      </c>
      <c r="I220" s="255">
        <f t="shared" si="5"/>
        <v>98.77371657236742</v>
      </c>
    </row>
    <row r="221" spans="1:9" ht="28.5" customHeight="1">
      <c r="A221" s="168"/>
      <c r="B221" s="150" t="s">
        <v>337</v>
      </c>
      <c r="C221" s="148" t="s">
        <v>549</v>
      </c>
      <c r="D221" s="148" t="s">
        <v>552</v>
      </c>
      <c r="E221" s="148" t="s">
        <v>539</v>
      </c>
      <c r="F221" s="148" t="s">
        <v>340</v>
      </c>
      <c r="G221" s="154">
        <v>775.4552</v>
      </c>
      <c r="H221" s="154">
        <v>765.1611</v>
      </c>
      <c r="I221" s="255">
        <f t="shared" si="5"/>
        <v>98.67250874067258</v>
      </c>
    </row>
    <row r="222" spans="1:9" ht="32.25" customHeight="1">
      <c r="A222" s="182"/>
      <c r="B222" s="184" t="s">
        <v>298</v>
      </c>
      <c r="C222" s="148" t="s">
        <v>549</v>
      </c>
      <c r="D222" s="148" t="s">
        <v>552</v>
      </c>
      <c r="E222" s="148" t="s">
        <v>539</v>
      </c>
      <c r="F222" s="148" t="s">
        <v>27</v>
      </c>
      <c r="G222" s="154">
        <v>64</v>
      </c>
      <c r="H222" s="154">
        <v>64</v>
      </c>
      <c r="I222" s="255">
        <f t="shared" si="5"/>
        <v>100</v>
      </c>
    </row>
    <row r="223" spans="1:9" ht="43.5" customHeight="1">
      <c r="A223" s="168"/>
      <c r="B223" s="150" t="s">
        <v>3</v>
      </c>
      <c r="C223" s="148" t="s">
        <v>549</v>
      </c>
      <c r="D223" s="148" t="s">
        <v>552</v>
      </c>
      <c r="E223" s="148" t="s">
        <v>2</v>
      </c>
      <c r="F223" s="148"/>
      <c r="G223" s="154">
        <f>G224</f>
        <v>30.785</v>
      </c>
      <c r="H223" s="154">
        <f>H224</f>
        <v>30.785</v>
      </c>
      <c r="I223" s="255">
        <f t="shared" si="5"/>
        <v>100</v>
      </c>
    </row>
    <row r="224" spans="1:9" ht="27.75" customHeight="1">
      <c r="A224" s="168"/>
      <c r="B224" s="150" t="s">
        <v>337</v>
      </c>
      <c r="C224" s="148" t="s">
        <v>549</v>
      </c>
      <c r="D224" s="148" t="s">
        <v>552</v>
      </c>
      <c r="E224" s="148" t="s">
        <v>2</v>
      </c>
      <c r="F224" s="148" t="s">
        <v>340</v>
      </c>
      <c r="G224" s="154">
        <v>30.785</v>
      </c>
      <c r="H224" s="154">
        <v>30.785</v>
      </c>
      <c r="I224" s="255">
        <f t="shared" si="5"/>
        <v>100</v>
      </c>
    </row>
    <row r="225" spans="1:9" ht="44.25" customHeight="1">
      <c r="A225" s="168"/>
      <c r="B225" s="150" t="s">
        <v>486</v>
      </c>
      <c r="C225" s="148" t="s">
        <v>549</v>
      </c>
      <c r="D225" s="148" t="s">
        <v>552</v>
      </c>
      <c r="E225" s="148" t="s">
        <v>200</v>
      </c>
      <c r="F225" s="148"/>
      <c r="G225" s="154">
        <f>G226</f>
        <v>98</v>
      </c>
      <c r="H225" s="154">
        <f>H226</f>
        <v>98</v>
      </c>
      <c r="I225" s="255">
        <f t="shared" si="5"/>
        <v>100</v>
      </c>
    </row>
    <row r="226" spans="1:9" ht="83.25" customHeight="1">
      <c r="A226" s="168"/>
      <c r="B226" s="150" t="s">
        <v>123</v>
      </c>
      <c r="C226" s="148" t="s">
        <v>549</v>
      </c>
      <c r="D226" s="148" t="s">
        <v>552</v>
      </c>
      <c r="E226" s="148" t="s">
        <v>558</v>
      </c>
      <c r="F226" s="148"/>
      <c r="G226" s="154">
        <f>G227+G228</f>
        <v>98</v>
      </c>
      <c r="H226" s="154">
        <f>H227+H228</f>
        <v>98</v>
      </c>
      <c r="I226" s="255">
        <f t="shared" si="5"/>
        <v>100</v>
      </c>
    </row>
    <row r="227" spans="1:9" ht="25.5">
      <c r="A227" s="168"/>
      <c r="B227" s="150" t="s">
        <v>337</v>
      </c>
      <c r="C227" s="148" t="s">
        <v>549</v>
      </c>
      <c r="D227" s="148" t="s">
        <v>552</v>
      </c>
      <c r="E227" s="148" t="s">
        <v>558</v>
      </c>
      <c r="F227" s="148" t="s">
        <v>340</v>
      </c>
      <c r="G227" s="154">
        <v>61</v>
      </c>
      <c r="H227" s="154">
        <v>61</v>
      </c>
      <c r="I227" s="255">
        <f t="shared" si="5"/>
        <v>100</v>
      </c>
    </row>
    <row r="228" spans="1:9" ht="31.5" customHeight="1">
      <c r="A228" s="182"/>
      <c r="B228" s="184" t="s">
        <v>298</v>
      </c>
      <c r="C228" s="148" t="s">
        <v>549</v>
      </c>
      <c r="D228" s="148" t="s">
        <v>552</v>
      </c>
      <c r="E228" s="148" t="s">
        <v>558</v>
      </c>
      <c r="F228" s="148" t="s">
        <v>27</v>
      </c>
      <c r="G228" s="154">
        <v>37</v>
      </c>
      <c r="H228" s="154">
        <v>37</v>
      </c>
      <c r="I228" s="255">
        <f t="shared" si="5"/>
        <v>100</v>
      </c>
    </row>
    <row r="229" spans="1:9" ht="14.25">
      <c r="A229" s="168" t="s">
        <v>77</v>
      </c>
      <c r="B229" s="225" t="s">
        <v>442</v>
      </c>
      <c r="C229" s="170" t="s">
        <v>187</v>
      </c>
      <c r="D229" s="148"/>
      <c r="E229" s="148"/>
      <c r="F229" s="148"/>
      <c r="G229" s="153">
        <f>G230+G236</f>
        <v>12724.505</v>
      </c>
      <c r="H229" s="153">
        <f>H230+H236</f>
        <v>12572.67311</v>
      </c>
      <c r="I229" s="254">
        <f t="shared" si="5"/>
        <v>98.8067756663226</v>
      </c>
    </row>
    <row r="230" spans="1:9" ht="12.75">
      <c r="A230" s="168"/>
      <c r="B230" s="215" t="s">
        <v>258</v>
      </c>
      <c r="C230" s="170" t="s">
        <v>187</v>
      </c>
      <c r="D230" s="170" t="s">
        <v>87</v>
      </c>
      <c r="E230" s="170"/>
      <c r="F230" s="170"/>
      <c r="G230" s="153">
        <f aca="true" t="shared" si="6" ref="G230:H232">G231</f>
        <v>2267</v>
      </c>
      <c r="H230" s="153">
        <f t="shared" si="6"/>
        <v>2115.16811</v>
      </c>
      <c r="I230" s="254">
        <f t="shared" si="5"/>
        <v>93.30251918835467</v>
      </c>
    </row>
    <row r="231" spans="1:9" ht="28.5" customHeight="1">
      <c r="A231" s="168"/>
      <c r="B231" s="184" t="s">
        <v>540</v>
      </c>
      <c r="C231" s="148" t="s">
        <v>187</v>
      </c>
      <c r="D231" s="148" t="s">
        <v>87</v>
      </c>
      <c r="E231" s="148" t="s">
        <v>541</v>
      </c>
      <c r="F231" s="148"/>
      <c r="G231" s="154">
        <f t="shared" si="6"/>
        <v>2267</v>
      </c>
      <c r="H231" s="154">
        <f t="shared" si="6"/>
        <v>2115.16811</v>
      </c>
      <c r="I231" s="255">
        <f t="shared" si="5"/>
        <v>93.30251918835467</v>
      </c>
    </row>
    <row r="232" spans="1:9" ht="51">
      <c r="A232" s="168"/>
      <c r="B232" s="184" t="s">
        <v>173</v>
      </c>
      <c r="C232" s="148" t="s">
        <v>187</v>
      </c>
      <c r="D232" s="148" t="s">
        <v>87</v>
      </c>
      <c r="E232" s="148" t="s">
        <v>174</v>
      </c>
      <c r="F232" s="148"/>
      <c r="G232" s="154">
        <f t="shared" si="6"/>
        <v>2267</v>
      </c>
      <c r="H232" s="154">
        <f t="shared" si="6"/>
        <v>2115.16811</v>
      </c>
      <c r="I232" s="255">
        <f t="shared" si="5"/>
        <v>93.30251918835467</v>
      </c>
    </row>
    <row r="233" spans="1:9" ht="96" customHeight="1">
      <c r="A233" s="168"/>
      <c r="B233" s="184" t="s">
        <v>201</v>
      </c>
      <c r="C233" s="148" t="s">
        <v>187</v>
      </c>
      <c r="D233" s="148" t="s">
        <v>87</v>
      </c>
      <c r="E233" s="148" t="s">
        <v>202</v>
      </c>
      <c r="F233" s="148"/>
      <c r="G233" s="154">
        <f>G234+G235</f>
        <v>2267</v>
      </c>
      <c r="H233" s="154">
        <f>H234+H235</f>
        <v>2115.16811</v>
      </c>
      <c r="I233" s="255">
        <f t="shared" si="5"/>
        <v>93.30251918835467</v>
      </c>
    </row>
    <row r="234" spans="1:9" ht="30" customHeight="1">
      <c r="A234" s="182"/>
      <c r="B234" s="184" t="s">
        <v>337</v>
      </c>
      <c r="C234" s="148" t="s">
        <v>187</v>
      </c>
      <c r="D234" s="148" t="s">
        <v>87</v>
      </c>
      <c r="E234" s="148" t="s">
        <v>202</v>
      </c>
      <c r="F234" s="148" t="s">
        <v>340</v>
      </c>
      <c r="G234" s="154">
        <v>320</v>
      </c>
      <c r="H234" s="154">
        <v>168.16811</v>
      </c>
      <c r="I234" s="255">
        <f t="shared" si="5"/>
        <v>52.55253437500001</v>
      </c>
    </row>
    <row r="235" spans="1:9" ht="31.5" customHeight="1">
      <c r="A235" s="182"/>
      <c r="B235" s="184" t="s">
        <v>298</v>
      </c>
      <c r="C235" s="148" t="s">
        <v>187</v>
      </c>
      <c r="D235" s="148" t="s">
        <v>87</v>
      </c>
      <c r="E235" s="148" t="s">
        <v>202</v>
      </c>
      <c r="F235" s="148" t="s">
        <v>27</v>
      </c>
      <c r="G235" s="154">
        <v>1947</v>
      </c>
      <c r="H235" s="154">
        <v>1947</v>
      </c>
      <c r="I235" s="255">
        <f t="shared" si="5"/>
        <v>100</v>
      </c>
    </row>
    <row r="236" spans="1:9" ht="24" customHeight="1">
      <c r="A236" s="168"/>
      <c r="B236" s="215" t="s">
        <v>65</v>
      </c>
      <c r="C236" s="170" t="s">
        <v>187</v>
      </c>
      <c r="D236" s="170" t="s">
        <v>90</v>
      </c>
      <c r="E236" s="189"/>
      <c r="F236" s="189"/>
      <c r="G236" s="153">
        <f aca="true" t="shared" si="7" ref="G236:H239">G237</f>
        <v>10457.505</v>
      </c>
      <c r="H236" s="153">
        <f t="shared" si="7"/>
        <v>10457.505</v>
      </c>
      <c r="I236" s="254">
        <f t="shared" si="5"/>
        <v>100</v>
      </c>
    </row>
    <row r="237" spans="1:9" ht="30.75" customHeight="1">
      <c r="A237" s="168"/>
      <c r="B237" s="184" t="s">
        <v>540</v>
      </c>
      <c r="C237" s="148" t="s">
        <v>187</v>
      </c>
      <c r="D237" s="148" t="s">
        <v>90</v>
      </c>
      <c r="E237" s="148" t="s">
        <v>541</v>
      </c>
      <c r="F237" s="177"/>
      <c r="G237" s="154">
        <f t="shared" si="7"/>
        <v>10457.505</v>
      </c>
      <c r="H237" s="154">
        <f t="shared" si="7"/>
        <v>10457.505</v>
      </c>
      <c r="I237" s="255">
        <f t="shared" si="5"/>
        <v>100</v>
      </c>
    </row>
    <row r="238" spans="1:9" ht="43.5" customHeight="1">
      <c r="A238" s="168"/>
      <c r="B238" s="184" t="s">
        <v>368</v>
      </c>
      <c r="C238" s="148" t="s">
        <v>187</v>
      </c>
      <c r="D238" s="148" t="s">
        <v>90</v>
      </c>
      <c r="E238" s="148" t="s">
        <v>369</v>
      </c>
      <c r="F238" s="148"/>
      <c r="G238" s="154">
        <f t="shared" si="7"/>
        <v>10457.505</v>
      </c>
      <c r="H238" s="154">
        <f t="shared" si="7"/>
        <v>10457.505</v>
      </c>
      <c r="I238" s="255">
        <f t="shared" si="5"/>
        <v>100</v>
      </c>
    </row>
    <row r="239" spans="1:9" ht="84" customHeight="1">
      <c r="A239" s="168"/>
      <c r="B239" s="184" t="s">
        <v>163</v>
      </c>
      <c r="C239" s="148" t="s">
        <v>187</v>
      </c>
      <c r="D239" s="148" t="s">
        <v>90</v>
      </c>
      <c r="E239" s="148" t="s">
        <v>213</v>
      </c>
      <c r="F239" s="148"/>
      <c r="G239" s="154">
        <f t="shared" si="7"/>
        <v>10457.505</v>
      </c>
      <c r="H239" s="154">
        <f t="shared" si="7"/>
        <v>10457.505</v>
      </c>
      <c r="I239" s="255">
        <f t="shared" si="5"/>
        <v>100</v>
      </c>
    </row>
    <row r="240" spans="1:9" ht="25.5">
      <c r="A240" s="168"/>
      <c r="B240" s="184" t="s">
        <v>298</v>
      </c>
      <c r="C240" s="148" t="s">
        <v>187</v>
      </c>
      <c r="D240" s="148" t="s">
        <v>90</v>
      </c>
      <c r="E240" s="148" t="s">
        <v>213</v>
      </c>
      <c r="F240" s="148" t="s">
        <v>27</v>
      </c>
      <c r="G240" s="154">
        <v>10457.505</v>
      </c>
      <c r="H240" s="154">
        <v>10457.505</v>
      </c>
      <c r="I240" s="255">
        <f t="shared" si="5"/>
        <v>100</v>
      </c>
    </row>
    <row r="241" spans="1:9" ht="18.75" customHeight="1">
      <c r="A241" s="168" t="s">
        <v>81</v>
      </c>
      <c r="B241" s="232" t="s">
        <v>118</v>
      </c>
      <c r="C241" s="170" t="s">
        <v>85</v>
      </c>
      <c r="D241" s="148"/>
      <c r="E241" s="148"/>
      <c r="F241" s="148"/>
      <c r="G241" s="153">
        <f>G242+G247+G255+G271</f>
        <v>43067.64013</v>
      </c>
      <c r="H241" s="153">
        <f>H242+H247+H255+H271</f>
        <v>42712.67121</v>
      </c>
      <c r="I241" s="254">
        <f t="shared" si="5"/>
        <v>99.17578739181316</v>
      </c>
    </row>
    <row r="242" spans="1:9" ht="19.5" customHeight="1">
      <c r="A242" s="168"/>
      <c r="B242" s="216" t="s">
        <v>261</v>
      </c>
      <c r="C242" s="170" t="s">
        <v>85</v>
      </c>
      <c r="D242" s="170" t="s">
        <v>87</v>
      </c>
      <c r="E242" s="170"/>
      <c r="F242" s="170"/>
      <c r="G242" s="153">
        <f aca="true" t="shared" si="8" ref="G242:H245">G243</f>
        <v>1973.297</v>
      </c>
      <c r="H242" s="153">
        <f t="shared" si="8"/>
        <v>1953.5905</v>
      </c>
      <c r="I242" s="254">
        <f t="shared" si="5"/>
        <v>99.00134140983339</v>
      </c>
    </row>
    <row r="243" spans="1:9" ht="29.25" customHeight="1">
      <c r="A243" s="168"/>
      <c r="B243" s="217" t="s">
        <v>125</v>
      </c>
      <c r="C243" s="148" t="s">
        <v>85</v>
      </c>
      <c r="D243" s="148" t="s">
        <v>87</v>
      </c>
      <c r="E243" s="148" t="s">
        <v>73</v>
      </c>
      <c r="F243" s="148"/>
      <c r="G243" s="154">
        <f t="shared" si="8"/>
        <v>1973.297</v>
      </c>
      <c r="H243" s="154">
        <f t="shared" si="8"/>
        <v>1953.5905</v>
      </c>
      <c r="I243" s="255">
        <f t="shared" si="5"/>
        <v>99.00134140983339</v>
      </c>
    </row>
    <row r="244" spans="1:9" ht="44.25" customHeight="1">
      <c r="A244" s="168"/>
      <c r="B244" s="217" t="s">
        <v>55</v>
      </c>
      <c r="C244" s="148" t="s">
        <v>85</v>
      </c>
      <c r="D244" s="148" t="s">
        <v>87</v>
      </c>
      <c r="E244" s="148" t="s">
        <v>56</v>
      </c>
      <c r="F244" s="148"/>
      <c r="G244" s="154">
        <f t="shared" si="8"/>
        <v>1973.297</v>
      </c>
      <c r="H244" s="154">
        <f t="shared" si="8"/>
        <v>1953.5905</v>
      </c>
      <c r="I244" s="255">
        <f t="shared" si="5"/>
        <v>99.00134140983339</v>
      </c>
    </row>
    <row r="245" spans="1:9" ht="65.25" customHeight="1">
      <c r="A245" s="168"/>
      <c r="B245" s="190" t="s">
        <v>63</v>
      </c>
      <c r="C245" s="148" t="s">
        <v>85</v>
      </c>
      <c r="D245" s="148" t="s">
        <v>87</v>
      </c>
      <c r="E245" s="148" t="s">
        <v>64</v>
      </c>
      <c r="F245" s="148"/>
      <c r="G245" s="154">
        <f t="shared" si="8"/>
        <v>1973.297</v>
      </c>
      <c r="H245" s="154">
        <f t="shared" si="8"/>
        <v>1953.5905</v>
      </c>
      <c r="I245" s="255">
        <f t="shared" si="5"/>
        <v>99.00134140983339</v>
      </c>
    </row>
    <row r="246" spans="1:9" ht="15.75" customHeight="1">
      <c r="A246" s="168"/>
      <c r="B246" s="184" t="s">
        <v>28</v>
      </c>
      <c r="C246" s="148" t="s">
        <v>85</v>
      </c>
      <c r="D246" s="148" t="s">
        <v>87</v>
      </c>
      <c r="E246" s="148" t="s">
        <v>64</v>
      </c>
      <c r="F246" s="148" t="s">
        <v>29</v>
      </c>
      <c r="G246" s="154">
        <v>1973.297</v>
      </c>
      <c r="H246" s="154">
        <v>1953.5905</v>
      </c>
      <c r="I246" s="255">
        <f t="shared" si="5"/>
        <v>99.00134140983339</v>
      </c>
    </row>
    <row r="247" spans="1:9" ht="20.25" customHeight="1">
      <c r="A247" s="168"/>
      <c r="B247" s="216" t="s">
        <v>511</v>
      </c>
      <c r="C247" s="170" t="s">
        <v>85</v>
      </c>
      <c r="D247" s="170" t="s">
        <v>89</v>
      </c>
      <c r="E247" s="170"/>
      <c r="F247" s="170"/>
      <c r="G247" s="153">
        <f>G248+G253</f>
        <v>10011.64259</v>
      </c>
      <c r="H247" s="153">
        <f>H248+H253</f>
        <v>9939.5</v>
      </c>
      <c r="I247" s="254">
        <f t="shared" si="5"/>
        <v>99.27941304984202</v>
      </c>
    </row>
    <row r="248" spans="1:9" ht="30" customHeight="1">
      <c r="A248" s="168"/>
      <c r="B248" s="217" t="s">
        <v>125</v>
      </c>
      <c r="C248" s="148" t="s">
        <v>85</v>
      </c>
      <c r="D248" s="148" t="s">
        <v>89</v>
      </c>
      <c r="E248" s="148" t="s">
        <v>73</v>
      </c>
      <c r="F248" s="148"/>
      <c r="G248" s="154">
        <f>G249</f>
        <v>9939.5</v>
      </c>
      <c r="H248" s="154">
        <f>H249</f>
        <v>9939.5</v>
      </c>
      <c r="I248" s="255">
        <f t="shared" si="5"/>
        <v>100</v>
      </c>
    </row>
    <row r="249" spans="1:9" ht="41.25" customHeight="1">
      <c r="A249" s="168"/>
      <c r="B249" s="217" t="s">
        <v>172</v>
      </c>
      <c r="C249" s="148" t="s">
        <v>85</v>
      </c>
      <c r="D249" s="148" t="s">
        <v>89</v>
      </c>
      <c r="E249" s="148" t="s">
        <v>56</v>
      </c>
      <c r="F249" s="148"/>
      <c r="G249" s="154">
        <f>G250</f>
        <v>9939.5</v>
      </c>
      <c r="H249" s="154">
        <f>H250</f>
        <v>9939.5</v>
      </c>
      <c r="I249" s="255">
        <f t="shared" si="5"/>
        <v>100</v>
      </c>
    </row>
    <row r="250" spans="1:9" ht="83.25" customHeight="1">
      <c r="A250" s="182"/>
      <c r="B250" s="184" t="s">
        <v>380</v>
      </c>
      <c r="C250" s="148" t="s">
        <v>85</v>
      </c>
      <c r="D250" s="148" t="s">
        <v>89</v>
      </c>
      <c r="E250" s="148" t="s">
        <v>233</v>
      </c>
      <c r="F250" s="148"/>
      <c r="G250" s="154">
        <f>G251+G252</f>
        <v>9939.5</v>
      </c>
      <c r="H250" s="154">
        <f>H251+H252</f>
        <v>9939.5</v>
      </c>
      <c r="I250" s="255">
        <f t="shared" si="5"/>
        <v>100</v>
      </c>
    </row>
    <row r="251" spans="1:9" ht="30" customHeight="1">
      <c r="A251" s="182"/>
      <c r="B251" s="184" t="s">
        <v>337</v>
      </c>
      <c r="C251" s="148" t="s">
        <v>85</v>
      </c>
      <c r="D251" s="148" t="s">
        <v>89</v>
      </c>
      <c r="E251" s="148" t="s">
        <v>233</v>
      </c>
      <c r="F251" s="148" t="s">
        <v>340</v>
      </c>
      <c r="G251" s="154">
        <v>636</v>
      </c>
      <c r="H251" s="154">
        <v>636</v>
      </c>
      <c r="I251" s="255">
        <f t="shared" si="5"/>
        <v>100</v>
      </c>
    </row>
    <row r="252" spans="1:9" ht="13.5">
      <c r="A252" s="182"/>
      <c r="B252" s="184" t="s">
        <v>28</v>
      </c>
      <c r="C252" s="148" t="s">
        <v>85</v>
      </c>
      <c r="D252" s="148" t="s">
        <v>89</v>
      </c>
      <c r="E252" s="148" t="s">
        <v>233</v>
      </c>
      <c r="F252" s="148" t="s">
        <v>29</v>
      </c>
      <c r="G252" s="154">
        <v>9303.5</v>
      </c>
      <c r="H252" s="154">
        <v>9303.5</v>
      </c>
      <c r="I252" s="255">
        <f t="shared" si="5"/>
        <v>100</v>
      </c>
    </row>
    <row r="253" spans="1:9" ht="72.75" customHeight="1">
      <c r="A253" s="182"/>
      <c r="B253" s="198" t="s">
        <v>352</v>
      </c>
      <c r="C253" s="148" t="s">
        <v>85</v>
      </c>
      <c r="D253" s="148" t="s">
        <v>89</v>
      </c>
      <c r="E253" s="148" t="s">
        <v>463</v>
      </c>
      <c r="F253" s="148"/>
      <c r="G253" s="154">
        <f>G254</f>
        <v>72.14259</v>
      </c>
      <c r="H253" s="154">
        <f>H254</f>
        <v>0</v>
      </c>
      <c r="I253" s="255">
        <f t="shared" si="5"/>
        <v>0</v>
      </c>
    </row>
    <row r="254" spans="1:9" ht="19.5" customHeight="1">
      <c r="A254" s="182"/>
      <c r="B254" s="150" t="s">
        <v>28</v>
      </c>
      <c r="C254" s="148" t="s">
        <v>85</v>
      </c>
      <c r="D254" s="148" t="s">
        <v>89</v>
      </c>
      <c r="E254" s="148" t="s">
        <v>571</v>
      </c>
      <c r="F254" s="148" t="s">
        <v>29</v>
      </c>
      <c r="G254" s="154">
        <v>72.14259</v>
      </c>
      <c r="H254" s="154">
        <v>0</v>
      </c>
      <c r="I254" s="255">
        <f t="shared" si="5"/>
        <v>0</v>
      </c>
    </row>
    <row r="255" spans="1:9" ht="13.5">
      <c r="A255" s="182"/>
      <c r="B255" s="215" t="s">
        <v>175</v>
      </c>
      <c r="C255" s="170" t="s">
        <v>85</v>
      </c>
      <c r="D255" s="170" t="s">
        <v>90</v>
      </c>
      <c r="E255" s="170"/>
      <c r="F255" s="170"/>
      <c r="G255" s="153">
        <f>G256</f>
        <v>29331.70039</v>
      </c>
      <c r="H255" s="153">
        <f>H256</f>
        <v>29162.77204</v>
      </c>
      <c r="I255" s="254">
        <f t="shared" si="5"/>
        <v>99.4240758368799</v>
      </c>
    </row>
    <row r="256" spans="1:9" ht="30" customHeight="1">
      <c r="A256" s="182"/>
      <c r="B256" s="217" t="s">
        <v>125</v>
      </c>
      <c r="C256" s="148" t="s">
        <v>85</v>
      </c>
      <c r="D256" s="148" t="s">
        <v>90</v>
      </c>
      <c r="E256" s="148" t="s">
        <v>73</v>
      </c>
      <c r="F256" s="170"/>
      <c r="G256" s="154">
        <f>G257+G266</f>
        <v>29331.70039</v>
      </c>
      <c r="H256" s="154">
        <f>H257+H266</f>
        <v>29162.77204</v>
      </c>
      <c r="I256" s="255">
        <f t="shared" si="5"/>
        <v>99.4240758368799</v>
      </c>
    </row>
    <row r="257" spans="1:9" ht="41.25" customHeight="1">
      <c r="A257" s="182"/>
      <c r="B257" s="217" t="s">
        <v>122</v>
      </c>
      <c r="C257" s="148" t="s">
        <v>85</v>
      </c>
      <c r="D257" s="148" t="s">
        <v>90</v>
      </c>
      <c r="E257" s="148" t="s">
        <v>126</v>
      </c>
      <c r="F257" s="170"/>
      <c r="G257" s="154">
        <f>G258+G261+G263</f>
        <v>20568.21039</v>
      </c>
      <c r="H257" s="154">
        <f>H258+H261+H263</f>
        <v>20399.28204</v>
      </c>
      <c r="I257" s="255">
        <f t="shared" si="5"/>
        <v>99.17869203592873</v>
      </c>
    </row>
    <row r="258" spans="1:9" ht="219" customHeight="1">
      <c r="A258" s="182"/>
      <c r="B258" s="233" t="s">
        <v>502</v>
      </c>
      <c r="C258" s="148" t="s">
        <v>85</v>
      </c>
      <c r="D258" s="148" t="s">
        <v>90</v>
      </c>
      <c r="E258" s="148" t="s">
        <v>306</v>
      </c>
      <c r="F258" s="148"/>
      <c r="G258" s="154">
        <f>G259+G260</f>
        <v>17138.376</v>
      </c>
      <c r="H258" s="154">
        <f>H259+H260</f>
        <v>17109.52608</v>
      </c>
      <c r="I258" s="255">
        <f t="shared" si="5"/>
        <v>99.83166479717798</v>
      </c>
    </row>
    <row r="259" spans="1:9" ht="30" customHeight="1">
      <c r="A259" s="182"/>
      <c r="B259" s="184" t="s">
        <v>337</v>
      </c>
      <c r="C259" s="148" t="s">
        <v>85</v>
      </c>
      <c r="D259" s="148" t="s">
        <v>90</v>
      </c>
      <c r="E259" s="148" t="s">
        <v>306</v>
      </c>
      <c r="F259" s="148" t="s">
        <v>340</v>
      </c>
      <c r="G259" s="154">
        <v>7646.013</v>
      </c>
      <c r="H259" s="154">
        <v>7646.013</v>
      </c>
      <c r="I259" s="255">
        <f t="shared" si="5"/>
        <v>100</v>
      </c>
    </row>
    <row r="260" spans="1:9" ht="12.75">
      <c r="A260" s="168"/>
      <c r="B260" s="184" t="s">
        <v>28</v>
      </c>
      <c r="C260" s="148" t="s">
        <v>85</v>
      </c>
      <c r="D260" s="148" t="s">
        <v>90</v>
      </c>
      <c r="E260" s="148" t="s">
        <v>306</v>
      </c>
      <c r="F260" s="148" t="s">
        <v>29</v>
      </c>
      <c r="G260" s="154">
        <v>9492.363</v>
      </c>
      <c r="H260" s="154">
        <v>9463.51308</v>
      </c>
      <c r="I260" s="255">
        <f t="shared" si="5"/>
        <v>99.69607230570514</v>
      </c>
    </row>
    <row r="261" spans="1:9" ht="102">
      <c r="A261" s="188"/>
      <c r="B261" s="190" t="s">
        <v>426</v>
      </c>
      <c r="C261" s="148" t="s">
        <v>85</v>
      </c>
      <c r="D261" s="148" t="s">
        <v>90</v>
      </c>
      <c r="E261" s="148" t="s">
        <v>231</v>
      </c>
      <c r="F261" s="148"/>
      <c r="G261" s="154">
        <f>G262</f>
        <v>3238.03439</v>
      </c>
      <c r="H261" s="154">
        <f>H262</f>
        <v>3127.37988</v>
      </c>
      <c r="I261" s="255">
        <f t="shared" si="5"/>
        <v>96.58266415138353</v>
      </c>
    </row>
    <row r="262" spans="1:9" ht="12.75">
      <c r="A262" s="188"/>
      <c r="B262" s="184" t="s">
        <v>28</v>
      </c>
      <c r="C262" s="148" t="s">
        <v>85</v>
      </c>
      <c r="D262" s="148" t="s">
        <v>90</v>
      </c>
      <c r="E262" s="148" t="s">
        <v>231</v>
      </c>
      <c r="F262" s="148" t="s">
        <v>29</v>
      </c>
      <c r="G262" s="154">
        <v>3238.03439</v>
      </c>
      <c r="H262" s="154">
        <v>3127.37988</v>
      </c>
      <c r="I262" s="255">
        <f t="shared" si="5"/>
        <v>96.58266415138353</v>
      </c>
    </row>
    <row r="263" spans="1:9" ht="68.25" customHeight="1">
      <c r="A263" s="168"/>
      <c r="B263" s="234" t="s">
        <v>487</v>
      </c>
      <c r="C263" s="148" t="s">
        <v>85</v>
      </c>
      <c r="D263" s="148" t="s">
        <v>90</v>
      </c>
      <c r="E263" s="148" t="s">
        <v>238</v>
      </c>
      <c r="F263" s="170"/>
      <c r="G263" s="154">
        <f>G264</f>
        <v>191.8</v>
      </c>
      <c r="H263" s="154">
        <f>H264</f>
        <v>162.37608</v>
      </c>
      <c r="I263" s="255">
        <f t="shared" si="5"/>
        <v>84.6590615224192</v>
      </c>
    </row>
    <row r="264" spans="1:9" ht="13.5">
      <c r="A264" s="182"/>
      <c r="B264" s="235" t="s">
        <v>239</v>
      </c>
      <c r="C264" s="177" t="s">
        <v>85</v>
      </c>
      <c r="D264" s="177" t="s">
        <v>90</v>
      </c>
      <c r="E264" s="177" t="s">
        <v>238</v>
      </c>
      <c r="F264" s="170"/>
      <c r="G264" s="154">
        <v>191.8</v>
      </c>
      <c r="H264" s="154">
        <f>H265</f>
        <v>162.37608</v>
      </c>
      <c r="I264" s="255">
        <f t="shared" si="5"/>
        <v>84.6590615224192</v>
      </c>
    </row>
    <row r="265" spans="1:9" ht="13.5">
      <c r="A265" s="182"/>
      <c r="B265" s="184" t="s">
        <v>28</v>
      </c>
      <c r="C265" s="148" t="s">
        <v>85</v>
      </c>
      <c r="D265" s="148" t="s">
        <v>90</v>
      </c>
      <c r="E265" s="148" t="s">
        <v>238</v>
      </c>
      <c r="F265" s="148" t="s">
        <v>29</v>
      </c>
      <c r="G265" s="154">
        <v>191.8</v>
      </c>
      <c r="H265" s="154">
        <v>162.37608</v>
      </c>
      <c r="I265" s="255">
        <f t="shared" si="5"/>
        <v>84.6590615224192</v>
      </c>
    </row>
    <row r="266" spans="1:9" ht="43.5" customHeight="1">
      <c r="A266" s="182"/>
      <c r="B266" s="217" t="s">
        <v>326</v>
      </c>
      <c r="C266" s="148" t="s">
        <v>85</v>
      </c>
      <c r="D266" s="148" t="s">
        <v>90</v>
      </c>
      <c r="E266" s="148" t="s">
        <v>327</v>
      </c>
      <c r="F266" s="170"/>
      <c r="G266" s="154">
        <f>G267+G270</f>
        <v>8763.490000000002</v>
      </c>
      <c r="H266" s="154">
        <f>H267+H270</f>
        <v>8763.490000000002</v>
      </c>
      <c r="I266" s="255">
        <f t="shared" si="5"/>
        <v>100</v>
      </c>
    </row>
    <row r="267" spans="1:9" ht="93" customHeight="1">
      <c r="A267" s="182"/>
      <c r="B267" s="176" t="s">
        <v>493</v>
      </c>
      <c r="C267" s="148" t="s">
        <v>85</v>
      </c>
      <c r="D267" s="148" t="s">
        <v>90</v>
      </c>
      <c r="E267" s="148" t="s">
        <v>167</v>
      </c>
      <c r="F267" s="170"/>
      <c r="G267" s="154">
        <f>G268+G269</f>
        <v>8654.390000000001</v>
      </c>
      <c r="H267" s="154">
        <f>H268+H269</f>
        <v>8654.390000000001</v>
      </c>
      <c r="I267" s="255">
        <f t="shared" si="5"/>
        <v>100</v>
      </c>
    </row>
    <row r="268" spans="1:9" ht="30" customHeight="1">
      <c r="A268" s="182"/>
      <c r="B268" s="184" t="s">
        <v>337</v>
      </c>
      <c r="C268" s="148" t="s">
        <v>85</v>
      </c>
      <c r="D268" s="148" t="s">
        <v>90</v>
      </c>
      <c r="E268" s="148" t="s">
        <v>167</v>
      </c>
      <c r="F268" s="148" t="s">
        <v>340</v>
      </c>
      <c r="G268" s="154">
        <v>109.1</v>
      </c>
      <c r="H268" s="154">
        <v>109.1</v>
      </c>
      <c r="I268" s="255">
        <f t="shared" si="5"/>
        <v>100</v>
      </c>
    </row>
    <row r="269" spans="1:9" ht="13.5">
      <c r="A269" s="182"/>
      <c r="B269" s="184" t="s">
        <v>28</v>
      </c>
      <c r="C269" s="148" t="s">
        <v>85</v>
      </c>
      <c r="D269" s="148" t="s">
        <v>90</v>
      </c>
      <c r="E269" s="148" t="s">
        <v>167</v>
      </c>
      <c r="F269" s="148" t="s">
        <v>29</v>
      </c>
      <c r="G269" s="154">
        <v>8545.29</v>
      </c>
      <c r="H269" s="154">
        <v>8545.29</v>
      </c>
      <c r="I269" s="255">
        <f t="shared" si="5"/>
        <v>100</v>
      </c>
    </row>
    <row r="270" spans="1:9" ht="13.5">
      <c r="A270" s="182"/>
      <c r="B270" s="184" t="s">
        <v>405</v>
      </c>
      <c r="C270" s="148" t="s">
        <v>85</v>
      </c>
      <c r="D270" s="148" t="s">
        <v>90</v>
      </c>
      <c r="E270" s="148" t="s">
        <v>328</v>
      </c>
      <c r="F270" s="148" t="s">
        <v>29</v>
      </c>
      <c r="G270" s="154">
        <v>109.1</v>
      </c>
      <c r="H270" s="154">
        <v>109.1</v>
      </c>
      <c r="I270" s="255">
        <f t="shared" si="5"/>
        <v>100</v>
      </c>
    </row>
    <row r="271" spans="1:9" ht="12.75">
      <c r="A271" s="168"/>
      <c r="B271" s="216" t="s">
        <v>177</v>
      </c>
      <c r="C271" s="170" t="s">
        <v>85</v>
      </c>
      <c r="D271" s="170" t="s">
        <v>548</v>
      </c>
      <c r="E271" s="170"/>
      <c r="F271" s="170"/>
      <c r="G271" s="153">
        <f>G272+G284</f>
        <v>1751.00015</v>
      </c>
      <c r="H271" s="153">
        <f>H272+H284</f>
        <v>1656.80867</v>
      </c>
      <c r="I271" s="254">
        <f t="shared" si="5"/>
        <v>94.62070405876321</v>
      </c>
    </row>
    <row r="272" spans="1:9" ht="29.25" customHeight="1">
      <c r="A272" s="188"/>
      <c r="B272" s="184" t="s">
        <v>240</v>
      </c>
      <c r="C272" s="148" t="s">
        <v>85</v>
      </c>
      <c r="D272" s="148" t="s">
        <v>548</v>
      </c>
      <c r="E272" s="148" t="s">
        <v>73</v>
      </c>
      <c r="F272" s="148"/>
      <c r="G272" s="154">
        <f>G273</f>
        <v>1451</v>
      </c>
      <c r="H272" s="154">
        <f>H273</f>
        <v>1381.14167</v>
      </c>
      <c r="I272" s="255">
        <f t="shared" si="5"/>
        <v>95.18550447966919</v>
      </c>
    </row>
    <row r="273" spans="1:9" ht="41.25" customHeight="1">
      <c r="A273" s="188"/>
      <c r="B273" s="150" t="s">
        <v>59</v>
      </c>
      <c r="C273" s="148" t="s">
        <v>85</v>
      </c>
      <c r="D273" s="148" t="s">
        <v>548</v>
      </c>
      <c r="E273" s="148" t="s">
        <v>56</v>
      </c>
      <c r="F273" s="148"/>
      <c r="G273" s="154">
        <f>G274+G276+G278+G280+G282</f>
        <v>1451</v>
      </c>
      <c r="H273" s="154">
        <f>H274+H276+H278+H280+H282</f>
        <v>1381.14167</v>
      </c>
      <c r="I273" s="255">
        <f t="shared" si="5"/>
        <v>95.18550447966919</v>
      </c>
    </row>
    <row r="274" spans="1:9" ht="54" customHeight="1">
      <c r="A274" s="168"/>
      <c r="B274" s="150" t="s">
        <v>324</v>
      </c>
      <c r="C274" s="148" t="s">
        <v>85</v>
      </c>
      <c r="D274" s="148" t="s">
        <v>548</v>
      </c>
      <c r="E274" s="148" t="s">
        <v>325</v>
      </c>
      <c r="F274" s="148"/>
      <c r="G274" s="154">
        <f>G275</f>
        <v>440</v>
      </c>
      <c r="H274" s="154">
        <f>H275</f>
        <v>439.9775</v>
      </c>
      <c r="I274" s="255">
        <f t="shared" si="5"/>
        <v>99.99488636363637</v>
      </c>
    </row>
    <row r="275" spans="1:9" ht="12.75">
      <c r="A275" s="168"/>
      <c r="B275" s="150" t="s">
        <v>28</v>
      </c>
      <c r="C275" s="148" t="s">
        <v>85</v>
      </c>
      <c r="D275" s="148" t="s">
        <v>548</v>
      </c>
      <c r="E275" s="148" t="s">
        <v>325</v>
      </c>
      <c r="F275" s="148" t="s">
        <v>340</v>
      </c>
      <c r="G275" s="154">
        <v>440</v>
      </c>
      <c r="H275" s="154">
        <v>439.9775</v>
      </c>
      <c r="I275" s="255">
        <f aca="true" t="shared" si="9" ref="I275:I296">H275/G275*100</f>
        <v>99.99488636363637</v>
      </c>
    </row>
    <row r="276" spans="1:9" ht="66.75" customHeight="1">
      <c r="A276" s="168"/>
      <c r="B276" s="150" t="s">
        <v>311</v>
      </c>
      <c r="C276" s="148" t="s">
        <v>85</v>
      </c>
      <c r="D276" s="148" t="s">
        <v>548</v>
      </c>
      <c r="E276" s="148" t="s">
        <v>312</v>
      </c>
      <c r="F276" s="148"/>
      <c r="G276" s="154">
        <f>G277</f>
        <v>531</v>
      </c>
      <c r="H276" s="154">
        <f>H277</f>
        <v>513.893</v>
      </c>
      <c r="I276" s="255">
        <f t="shared" si="9"/>
        <v>96.7783427495292</v>
      </c>
    </row>
    <row r="277" spans="1:9" ht="12.75">
      <c r="A277" s="168"/>
      <c r="B277" s="150" t="s">
        <v>28</v>
      </c>
      <c r="C277" s="148" t="s">
        <v>85</v>
      </c>
      <c r="D277" s="148" t="s">
        <v>548</v>
      </c>
      <c r="E277" s="148" t="s">
        <v>312</v>
      </c>
      <c r="F277" s="148" t="s">
        <v>29</v>
      </c>
      <c r="G277" s="154">
        <v>531</v>
      </c>
      <c r="H277" s="154">
        <v>513.893</v>
      </c>
      <c r="I277" s="255">
        <f t="shared" si="9"/>
        <v>96.7783427495292</v>
      </c>
    </row>
    <row r="278" spans="1:9" ht="89.25">
      <c r="A278" s="168"/>
      <c r="B278" s="150" t="s">
        <v>343</v>
      </c>
      <c r="C278" s="148" t="s">
        <v>85</v>
      </c>
      <c r="D278" s="148" t="s">
        <v>548</v>
      </c>
      <c r="E278" s="148" t="s">
        <v>344</v>
      </c>
      <c r="F278" s="148"/>
      <c r="G278" s="154">
        <f>G279</f>
        <v>280</v>
      </c>
      <c r="H278" s="154">
        <f>H279</f>
        <v>250</v>
      </c>
      <c r="I278" s="255">
        <f t="shared" si="9"/>
        <v>89.28571428571429</v>
      </c>
    </row>
    <row r="279" spans="1:9" ht="12.75">
      <c r="A279" s="168"/>
      <c r="B279" s="150" t="s">
        <v>28</v>
      </c>
      <c r="C279" s="148" t="s">
        <v>85</v>
      </c>
      <c r="D279" s="148" t="s">
        <v>548</v>
      </c>
      <c r="E279" s="148" t="s">
        <v>344</v>
      </c>
      <c r="F279" s="148" t="s">
        <v>340</v>
      </c>
      <c r="G279" s="154">
        <v>280</v>
      </c>
      <c r="H279" s="154">
        <v>250</v>
      </c>
      <c r="I279" s="255">
        <f t="shared" si="9"/>
        <v>89.28571428571429</v>
      </c>
    </row>
    <row r="280" spans="1:9" ht="66" customHeight="1">
      <c r="A280" s="168"/>
      <c r="B280" s="150" t="s">
        <v>147</v>
      </c>
      <c r="C280" s="148" t="s">
        <v>85</v>
      </c>
      <c r="D280" s="148" t="s">
        <v>548</v>
      </c>
      <c r="E280" s="148" t="s">
        <v>148</v>
      </c>
      <c r="F280" s="148"/>
      <c r="G280" s="154">
        <f>G281</f>
        <v>150</v>
      </c>
      <c r="H280" s="154">
        <f>H281</f>
        <v>150</v>
      </c>
      <c r="I280" s="255">
        <f t="shared" si="9"/>
        <v>100</v>
      </c>
    </row>
    <row r="281" spans="1:9" ht="13.5">
      <c r="A281" s="182"/>
      <c r="B281" s="150" t="s">
        <v>28</v>
      </c>
      <c r="C281" s="148" t="s">
        <v>85</v>
      </c>
      <c r="D281" s="148" t="s">
        <v>548</v>
      </c>
      <c r="E281" s="148" t="s">
        <v>148</v>
      </c>
      <c r="F281" s="148" t="s">
        <v>29</v>
      </c>
      <c r="G281" s="154">
        <v>150</v>
      </c>
      <c r="H281" s="154">
        <v>150</v>
      </c>
      <c r="I281" s="255">
        <f t="shared" si="9"/>
        <v>100</v>
      </c>
    </row>
    <row r="282" spans="1:9" ht="66" customHeight="1">
      <c r="A282" s="182"/>
      <c r="B282" s="150" t="s">
        <v>147</v>
      </c>
      <c r="C282" s="148" t="s">
        <v>85</v>
      </c>
      <c r="D282" s="148" t="s">
        <v>548</v>
      </c>
      <c r="E282" s="148" t="s">
        <v>197</v>
      </c>
      <c r="F282" s="148"/>
      <c r="G282" s="154">
        <f>G283</f>
        <v>50</v>
      </c>
      <c r="H282" s="154">
        <f>H283</f>
        <v>27.27117</v>
      </c>
      <c r="I282" s="255">
        <f t="shared" si="9"/>
        <v>54.54234</v>
      </c>
    </row>
    <row r="283" spans="1:9" ht="13.5">
      <c r="A283" s="182"/>
      <c r="B283" s="150" t="s">
        <v>28</v>
      </c>
      <c r="C283" s="148" t="s">
        <v>85</v>
      </c>
      <c r="D283" s="148" t="s">
        <v>548</v>
      </c>
      <c r="E283" s="148" t="s">
        <v>197</v>
      </c>
      <c r="F283" s="148" t="s">
        <v>29</v>
      </c>
      <c r="G283" s="154">
        <v>50</v>
      </c>
      <c r="H283" s="154">
        <v>27.27117</v>
      </c>
      <c r="I283" s="255">
        <f t="shared" si="9"/>
        <v>54.54234</v>
      </c>
    </row>
    <row r="284" spans="1:9" ht="45" customHeight="1">
      <c r="A284" s="182"/>
      <c r="B284" s="150" t="s">
        <v>488</v>
      </c>
      <c r="C284" s="148" t="s">
        <v>85</v>
      </c>
      <c r="D284" s="148" t="s">
        <v>548</v>
      </c>
      <c r="E284" s="148" t="s">
        <v>9</v>
      </c>
      <c r="F284" s="148"/>
      <c r="G284" s="154">
        <f>G285</f>
        <v>300.00015</v>
      </c>
      <c r="H284" s="154">
        <f>H285</f>
        <v>275.667</v>
      </c>
      <c r="I284" s="255">
        <f t="shared" si="9"/>
        <v>91.88895405552296</v>
      </c>
    </row>
    <row r="285" spans="1:9" ht="16.5" customHeight="1">
      <c r="A285" s="168"/>
      <c r="B285" s="150" t="s">
        <v>338</v>
      </c>
      <c r="C285" s="148" t="s">
        <v>85</v>
      </c>
      <c r="D285" s="148" t="s">
        <v>548</v>
      </c>
      <c r="E285" s="148" t="s">
        <v>9</v>
      </c>
      <c r="F285" s="148" t="s">
        <v>341</v>
      </c>
      <c r="G285" s="154">
        <v>300.00015</v>
      </c>
      <c r="H285" s="154">
        <v>275.667</v>
      </c>
      <c r="I285" s="255">
        <f t="shared" si="9"/>
        <v>91.88895405552296</v>
      </c>
    </row>
    <row r="286" spans="1:9" ht="14.25">
      <c r="A286" s="168" t="s">
        <v>84</v>
      </c>
      <c r="B286" s="225" t="s">
        <v>260</v>
      </c>
      <c r="C286" s="170" t="s">
        <v>555</v>
      </c>
      <c r="D286" s="148"/>
      <c r="E286" s="148"/>
      <c r="F286" s="148"/>
      <c r="G286" s="153">
        <f>G287+G292</f>
        <v>1591.9</v>
      </c>
      <c r="H286" s="153">
        <f>H287+H292</f>
        <v>1567.175</v>
      </c>
      <c r="I286" s="254">
        <f t="shared" si="9"/>
        <v>98.44682454928072</v>
      </c>
    </row>
    <row r="287" spans="1:9" ht="13.5">
      <c r="A287" s="182"/>
      <c r="B287" s="215" t="s">
        <v>149</v>
      </c>
      <c r="C287" s="170" t="s">
        <v>555</v>
      </c>
      <c r="D287" s="170" t="s">
        <v>87</v>
      </c>
      <c r="E287" s="170"/>
      <c r="F287" s="170"/>
      <c r="G287" s="153">
        <f>G288</f>
        <v>1579</v>
      </c>
      <c r="H287" s="153">
        <f>H288</f>
        <v>1566.875</v>
      </c>
      <c r="I287" s="254">
        <f t="shared" si="9"/>
        <v>99.23210892970235</v>
      </c>
    </row>
    <row r="288" spans="1:9" ht="28.5" customHeight="1">
      <c r="A288" s="168"/>
      <c r="B288" s="184" t="s">
        <v>208</v>
      </c>
      <c r="C288" s="148" t="s">
        <v>555</v>
      </c>
      <c r="D288" s="148" t="s">
        <v>87</v>
      </c>
      <c r="E288" s="148" t="s">
        <v>209</v>
      </c>
      <c r="F288" s="148"/>
      <c r="G288" s="154">
        <f>G289</f>
        <v>1579</v>
      </c>
      <c r="H288" s="154">
        <f>H289</f>
        <v>1566.875</v>
      </c>
      <c r="I288" s="255">
        <f t="shared" si="9"/>
        <v>99.23210892970235</v>
      </c>
    </row>
    <row r="289" spans="1:9" ht="63.75">
      <c r="A289" s="168"/>
      <c r="B289" s="184" t="s">
        <v>188</v>
      </c>
      <c r="C289" s="148" t="s">
        <v>555</v>
      </c>
      <c r="D289" s="148" t="s">
        <v>87</v>
      </c>
      <c r="E289" s="148" t="s">
        <v>189</v>
      </c>
      <c r="F289" s="148"/>
      <c r="G289" s="154">
        <f>G290+G291</f>
        <v>1579</v>
      </c>
      <c r="H289" s="154">
        <f>H290+H291</f>
        <v>1566.875</v>
      </c>
      <c r="I289" s="255">
        <f t="shared" si="9"/>
        <v>99.23210892970235</v>
      </c>
    </row>
    <row r="290" spans="1:9" ht="25.5">
      <c r="A290" s="182"/>
      <c r="B290" s="150" t="s">
        <v>337</v>
      </c>
      <c r="C290" s="148" t="s">
        <v>555</v>
      </c>
      <c r="D290" s="148" t="s">
        <v>87</v>
      </c>
      <c r="E290" s="148" t="s">
        <v>189</v>
      </c>
      <c r="F290" s="148" t="s">
        <v>340</v>
      </c>
      <c r="G290" s="154">
        <v>459</v>
      </c>
      <c r="H290" s="154">
        <v>446.875</v>
      </c>
      <c r="I290" s="255">
        <f t="shared" si="9"/>
        <v>97.35838779956427</v>
      </c>
    </row>
    <row r="291" spans="1:9" ht="25.5">
      <c r="A291" s="168"/>
      <c r="B291" s="184" t="s">
        <v>298</v>
      </c>
      <c r="C291" s="148" t="s">
        <v>555</v>
      </c>
      <c r="D291" s="148" t="s">
        <v>87</v>
      </c>
      <c r="E291" s="148" t="s">
        <v>189</v>
      </c>
      <c r="F291" s="148" t="s">
        <v>27</v>
      </c>
      <c r="G291" s="154">
        <v>1120</v>
      </c>
      <c r="H291" s="154">
        <v>1120</v>
      </c>
      <c r="I291" s="255">
        <f t="shared" si="9"/>
        <v>100</v>
      </c>
    </row>
    <row r="292" spans="1:9" ht="12.75">
      <c r="A292" s="168"/>
      <c r="B292" s="220" t="s">
        <v>190</v>
      </c>
      <c r="C292" s="170" t="s">
        <v>555</v>
      </c>
      <c r="D292" s="170" t="s">
        <v>88</v>
      </c>
      <c r="E292" s="170"/>
      <c r="F292" s="170"/>
      <c r="G292" s="153">
        <f aca="true" t="shared" si="10" ref="G292:H294">G293</f>
        <v>12.9</v>
      </c>
      <c r="H292" s="153">
        <f t="shared" si="10"/>
        <v>0.3</v>
      </c>
      <c r="I292" s="254">
        <f t="shared" si="9"/>
        <v>2.3255813953488373</v>
      </c>
    </row>
    <row r="293" spans="1:9" ht="12.75">
      <c r="A293" s="168"/>
      <c r="B293" s="150" t="s">
        <v>360</v>
      </c>
      <c r="C293" s="148" t="s">
        <v>555</v>
      </c>
      <c r="D293" s="148" t="s">
        <v>88</v>
      </c>
      <c r="E293" s="148" t="s">
        <v>361</v>
      </c>
      <c r="F293" s="148"/>
      <c r="G293" s="154">
        <f t="shared" si="10"/>
        <v>12.9</v>
      </c>
      <c r="H293" s="154">
        <f t="shared" si="10"/>
        <v>0.3</v>
      </c>
      <c r="I293" s="255">
        <f t="shared" si="9"/>
        <v>2.3255813953488373</v>
      </c>
    </row>
    <row r="294" spans="1:9" ht="38.25">
      <c r="A294" s="168"/>
      <c r="B294" s="226" t="s">
        <v>205</v>
      </c>
      <c r="C294" s="148" t="s">
        <v>555</v>
      </c>
      <c r="D294" s="148" t="s">
        <v>88</v>
      </c>
      <c r="E294" s="148" t="s">
        <v>234</v>
      </c>
      <c r="F294" s="148"/>
      <c r="G294" s="154">
        <f t="shared" si="10"/>
        <v>12.9</v>
      </c>
      <c r="H294" s="154">
        <f t="shared" si="10"/>
        <v>0.3</v>
      </c>
      <c r="I294" s="255">
        <f t="shared" si="9"/>
        <v>2.3255813953488373</v>
      </c>
    </row>
    <row r="295" spans="1:9" ht="25.5">
      <c r="A295" s="168"/>
      <c r="B295" s="150" t="s">
        <v>337</v>
      </c>
      <c r="C295" s="148" t="s">
        <v>555</v>
      </c>
      <c r="D295" s="148" t="s">
        <v>87</v>
      </c>
      <c r="E295" s="148" t="s">
        <v>234</v>
      </c>
      <c r="F295" s="148" t="s">
        <v>340</v>
      </c>
      <c r="G295" s="154">
        <v>12.9</v>
      </c>
      <c r="H295" s="154">
        <v>0.3</v>
      </c>
      <c r="I295" s="255">
        <f t="shared" si="9"/>
        <v>2.3255813953488373</v>
      </c>
    </row>
    <row r="296" spans="1:9" ht="12.75">
      <c r="A296" s="168"/>
      <c r="B296" s="236" t="s">
        <v>500</v>
      </c>
      <c r="C296" s="203"/>
      <c r="D296" s="203"/>
      <c r="E296" s="203"/>
      <c r="F296" s="203"/>
      <c r="G296" s="153">
        <f>G13+G103+G110+G135+G144+G178+G229+G241+G286</f>
        <v>493002.89329000004</v>
      </c>
      <c r="H296" s="153">
        <f>H13+H103+H110+H135+H144+H178+H229+H241+H286</f>
        <v>465777.64099</v>
      </c>
      <c r="I296" s="254">
        <f t="shared" si="9"/>
        <v>94.47766885944311</v>
      </c>
    </row>
  </sheetData>
  <sheetProtection/>
  <mergeCells count="17">
    <mergeCell ref="I10:I11"/>
    <mergeCell ref="A9:A11"/>
    <mergeCell ref="B9:B11"/>
    <mergeCell ref="C9:C11"/>
    <mergeCell ref="D9:D11"/>
    <mergeCell ref="E9:E11"/>
    <mergeCell ref="F9:F11"/>
    <mergeCell ref="B6:I6"/>
    <mergeCell ref="G9:I9"/>
    <mergeCell ref="G10:G11"/>
    <mergeCell ref="B1:I1"/>
    <mergeCell ref="B2:I2"/>
    <mergeCell ref="B3:I3"/>
    <mergeCell ref="B4:I4"/>
    <mergeCell ref="C5:I5"/>
    <mergeCell ref="H8:I8"/>
    <mergeCell ref="H10:H1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0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.25390625" style="159" customWidth="1"/>
    <col min="2" max="2" width="57.375" style="159" customWidth="1"/>
    <col min="3" max="5" width="9.125" style="159" customWidth="1"/>
    <col min="6" max="6" width="8.125" style="159" customWidth="1"/>
    <col min="7" max="8" width="13.125" style="159" customWidth="1"/>
    <col min="9" max="9" width="12.00390625" style="159" customWidth="1"/>
    <col min="10" max="16384" width="9.125" style="159" customWidth="1"/>
  </cols>
  <sheetData>
    <row r="1" spans="1:9" ht="15.75" customHeight="1">
      <c r="A1" s="155"/>
      <c r="B1" s="156"/>
      <c r="C1" s="157"/>
      <c r="D1" s="157"/>
      <c r="E1" s="158"/>
      <c r="F1" s="158"/>
      <c r="G1" s="297" t="s">
        <v>247</v>
      </c>
      <c r="H1" s="272"/>
      <c r="I1" s="272"/>
    </row>
    <row r="2" spans="1:9" s="162" customFormat="1" ht="12.75" customHeight="1">
      <c r="A2" s="160"/>
      <c r="B2" s="161"/>
      <c r="C2" s="297" t="s">
        <v>119</v>
      </c>
      <c r="D2" s="297"/>
      <c r="E2" s="297"/>
      <c r="F2" s="297"/>
      <c r="G2" s="291"/>
      <c r="H2" s="258"/>
      <c r="I2" s="258"/>
    </row>
    <row r="3" spans="1:9" s="162" customFormat="1" ht="15">
      <c r="A3" s="160"/>
      <c r="B3" s="161"/>
      <c r="C3" s="297" t="s">
        <v>120</v>
      </c>
      <c r="D3" s="297"/>
      <c r="E3" s="297"/>
      <c r="F3" s="297"/>
      <c r="G3" s="291"/>
      <c r="H3" s="258"/>
      <c r="I3" s="258"/>
    </row>
    <row r="4" spans="1:9" s="162" customFormat="1" ht="15">
      <c r="A4" s="160"/>
      <c r="B4" s="161"/>
      <c r="C4" s="298" t="s">
        <v>601</v>
      </c>
      <c r="D4" s="298"/>
      <c r="E4" s="298"/>
      <c r="F4" s="298"/>
      <c r="G4" s="291"/>
      <c r="H4" s="258"/>
      <c r="I4" s="258"/>
    </row>
    <row r="5" spans="1:9" s="162" customFormat="1" ht="15">
      <c r="A5" s="160"/>
      <c r="B5" s="161"/>
      <c r="C5" s="161"/>
      <c r="D5" s="297" t="s">
        <v>10</v>
      </c>
      <c r="E5" s="291"/>
      <c r="F5" s="291"/>
      <c r="G5" s="291"/>
      <c r="H5" s="258"/>
      <c r="I5" s="258"/>
    </row>
    <row r="6" spans="1:9" s="162" customFormat="1" ht="12.75">
      <c r="A6" s="160"/>
      <c r="B6" s="161"/>
      <c r="C6" s="155"/>
      <c r="D6" s="155"/>
      <c r="E6" s="155"/>
      <c r="F6" s="155"/>
      <c r="G6" s="159"/>
      <c r="H6" s="159"/>
      <c r="I6" s="159"/>
    </row>
    <row r="7" spans="1:9" s="162" customFormat="1" ht="14.25">
      <c r="A7" s="290" t="s">
        <v>598</v>
      </c>
      <c r="B7" s="258"/>
      <c r="C7" s="258"/>
      <c r="D7" s="258"/>
      <c r="E7" s="258"/>
      <c r="F7" s="258"/>
      <c r="G7" s="258"/>
      <c r="H7" s="258"/>
      <c r="I7" s="258"/>
    </row>
    <row r="8" spans="1:9" ht="18.75" customHeight="1">
      <c r="A8" s="290" t="s">
        <v>614</v>
      </c>
      <c r="B8" s="258"/>
      <c r="C8" s="258"/>
      <c r="D8" s="258"/>
      <c r="E8" s="258"/>
      <c r="F8" s="258"/>
      <c r="G8" s="258"/>
      <c r="H8" s="258"/>
      <c r="I8" s="258"/>
    </row>
    <row r="9" spans="1:10" ht="18.75">
      <c r="A9" s="155"/>
      <c r="B9" s="290"/>
      <c r="C9" s="290"/>
      <c r="D9" s="290"/>
      <c r="E9" s="290"/>
      <c r="F9" s="290"/>
      <c r="I9" s="244" t="s">
        <v>606</v>
      </c>
      <c r="J9" s="243"/>
    </row>
    <row r="10" spans="1:9" ht="12.75" customHeight="1">
      <c r="A10" s="313" t="s">
        <v>107</v>
      </c>
      <c r="B10" s="315" t="s">
        <v>108</v>
      </c>
      <c r="C10" s="311" t="s">
        <v>109</v>
      </c>
      <c r="D10" s="311" t="s">
        <v>110</v>
      </c>
      <c r="E10" s="311" t="s">
        <v>111</v>
      </c>
      <c r="F10" s="311" t="s">
        <v>112</v>
      </c>
      <c r="G10" s="310" t="s">
        <v>372</v>
      </c>
      <c r="H10" s="267"/>
      <c r="I10" s="268"/>
    </row>
    <row r="11" spans="1:9" ht="24" customHeight="1">
      <c r="A11" s="314"/>
      <c r="B11" s="316"/>
      <c r="C11" s="312"/>
      <c r="D11" s="312"/>
      <c r="E11" s="312"/>
      <c r="F11" s="312"/>
      <c r="G11" s="205" t="s">
        <v>602</v>
      </c>
      <c r="H11" s="205" t="s">
        <v>603</v>
      </c>
      <c r="I11" s="205" t="s">
        <v>604</v>
      </c>
    </row>
    <row r="12" spans="1:9" ht="12.75">
      <c r="A12" s="164" t="s">
        <v>179</v>
      </c>
      <c r="B12" s="165">
        <v>2</v>
      </c>
      <c r="C12" s="166" t="s">
        <v>180</v>
      </c>
      <c r="D12" s="166" t="s">
        <v>86</v>
      </c>
      <c r="E12" s="166" t="s">
        <v>181</v>
      </c>
      <c r="F12" s="166" t="s">
        <v>182</v>
      </c>
      <c r="G12" s="167"/>
      <c r="H12" s="167"/>
      <c r="I12" s="167"/>
    </row>
    <row r="13" spans="1:9" ht="33.75" customHeight="1">
      <c r="A13" s="168" t="s">
        <v>452</v>
      </c>
      <c r="B13" s="169" t="s">
        <v>453</v>
      </c>
      <c r="C13" s="170" t="s">
        <v>454</v>
      </c>
      <c r="D13" s="170"/>
      <c r="E13" s="170"/>
      <c r="F13" s="170"/>
      <c r="G13" s="153">
        <f>G14+G20+G34+G51+G58+G68+G73</f>
        <v>213537.78938</v>
      </c>
      <c r="H13" s="153">
        <f>H14+H20+H34+H51+H58+H68+H73</f>
        <v>211094.25363999998</v>
      </c>
      <c r="I13" s="206">
        <f>H13/G13*100</f>
        <v>98.85568931518175</v>
      </c>
    </row>
    <row r="14" spans="1:9" ht="36.75" customHeight="1">
      <c r="A14" s="168"/>
      <c r="B14" s="171" t="s">
        <v>35</v>
      </c>
      <c r="C14" s="170" t="s">
        <v>454</v>
      </c>
      <c r="D14" s="170" t="s">
        <v>36</v>
      </c>
      <c r="E14" s="170"/>
      <c r="F14" s="170"/>
      <c r="G14" s="153">
        <f>G15</f>
        <v>7579.96</v>
      </c>
      <c r="H14" s="153">
        <f>H15</f>
        <v>7404.08234</v>
      </c>
      <c r="I14" s="206">
        <f aca="true" t="shared" si="0" ref="I14:I77">H14/G14*100</f>
        <v>97.6797020037045</v>
      </c>
    </row>
    <row r="15" spans="1:9" ht="15.75" customHeight="1">
      <c r="A15" s="168"/>
      <c r="B15" s="172" t="s">
        <v>360</v>
      </c>
      <c r="C15" s="148" t="s">
        <v>454</v>
      </c>
      <c r="D15" s="148" t="s">
        <v>36</v>
      </c>
      <c r="E15" s="148" t="s">
        <v>361</v>
      </c>
      <c r="F15" s="148"/>
      <c r="G15" s="154">
        <f>G16</f>
        <v>7579.96</v>
      </c>
      <c r="H15" s="154">
        <f>H16</f>
        <v>7404.08234</v>
      </c>
      <c r="I15" s="207">
        <f t="shared" si="0"/>
        <v>97.6797020037045</v>
      </c>
    </row>
    <row r="16" spans="1:9" ht="54" customHeight="1">
      <c r="A16" s="168"/>
      <c r="B16" s="173" t="s">
        <v>160</v>
      </c>
      <c r="C16" s="148" t="s">
        <v>454</v>
      </c>
      <c r="D16" s="148" t="s">
        <v>36</v>
      </c>
      <c r="E16" s="148" t="s">
        <v>362</v>
      </c>
      <c r="F16" s="148"/>
      <c r="G16" s="154">
        <f>G17+G18+G19</f>
        <v>7579.96</v>
      </c>
      <c r="H16" s="154">
        <f>H17+H18+H19</f>
        <v>7404.08234</v>
      </c>
      <c r="I16" s="207">
        <f t="shared" si="0"/>
        <v>97.6797020037045</v>
      </c>
    </row>
    <row r="17" spans="1:9" ht="57" customHeight="1">
      <c r="A17" s="168"/>
      <c r="B17" s="173" t="s">
        <v>336</v>
      </c>
      <c r="C17" s="148" t="s">
        <v>454</v>
      </c>
      <c r="D17" s="148" t="s">
        <v>36</v>
      </c>
      <c r="E17" s="148" t="s">
        <v>362</v>
      </c>
      <c r="F17" s="148" t="s">
        <v>339</v>
      </c>
      <c r="G17" s="154">
        <f>7291.884-150</f>
        <v>7141.884</v>
      </c>
      <c r="H17" s="154">
        <v>7050.77255</v>
      </c>
      <c r="I17" s="207">
        <f t="shared" si="0"/>
        <v>98.7242658939854</v>
      </c>
    </row>
    <row r="18" spans="1:9" ht="29.25" customHeight="1">
      <c r="A18" s="168"/>
      <c r="B18" s="173" t="s">
        <v>337</v>
      </c>
      <c r="C18" s="148" t="s">
        <v>454</v>
      </c>
      <c r="D18" s="148" t="s">
        <v>36</v>
      </c>
      <c r="E18" s="148" t="s">
        <v>362</v>
      </c>
      <c r="F18" s="148" t="s">
        <v>340</v>
      </c>
      <c r="G18" s="154">
        <v>430.076</v>
      </c>
      <c r="H18" s="154">
        <v>353.30979</v>
      </c>
      <c r="I18" s="207">
        <f t="shared" si="0"/>
        <v>82.15054781015448</v>
      </c>
    </row>
    <row r="19" spans="1:9" ht="21" customHeight="1">
      <c r="A19" s="168"/>
      <c r="B19" s="173" t="s">
        <v>338</v>
      </c>
      <c r="C19" s="148" t="s">
        <v>454</v>
      </c>
      <c r="D19" s="148" t="s">
        <v>36</v>
      </c>
      <c r="E19" s="148" t="s">
        <v>362</v>
      </c>
      <c r="F19" s="148" t="s">
        <v>341</v>
      </c>
      <c r="G19" s="154">
        <v>8</v>
      </c>
      <c r="H19" s="154">
        <v>0</v>
      </c>
      <c r="I19" s="207">
        <f t="shared" si="0"/>
        <v>0</v>
      </c>
    </row>
    <row r="20" spans="1:9" ht="21.75" customHeight="1">
      <c r="A20" s="168"/>
      <c r="B20" s="174" t="s">
        <v>82</v>
      </c>
      <c r="C20" s="170" t="s">
        <v>454</v>
      </c>
      <c r="D20" s="170" t="s">
        <v>83</v>
      </c>
      <c r="E20" s="170"/>
      <c r="F20" s="170"/>
      <c r="G20" s="153">
        <f>G21</f>
        <v>93436.39731999999</v>
      </c>
      <c r="H20" s="153">
        <f>H21</f>
        <v>92212.15508</v>
      </c>
      <c r="I20" s="206">
        <f t="shared" si="0"/>
        <v>98.6897587288097</v>
      </c>
    </row>
    <row r="21" spans="1:9" ht="30.75" customHeight="1">
      <c r="A21" s="168"/>
      <c r="B21" s="175" t="s">
        <v>363</v>
      </c>
      <c r="C21" s="148" t="s">
        <v>454</v>
      </c>
      <c r="D21" s="148" t="s">
        <v>83</v>
      </c>
      <c r="E21" s="148" t="s">
        <v>364</v>
      </c>
      <c r="F21" s="148"/>
      <c r="G21" s="154">
        <f>G22</f>
        <v>93436.39731999999</v>
      </c>
      <c r="H21" s="154">
        <f>H22</f>
        <v>92212.15508</v>
      </c>
      <c r="I21" s="207">
        <f t="shared" si="0"/>
        <v>98.6897587288097</v>
      </c>
    </row>
    <row r="22" spans="1:9" ht="42" customHeight="1">
      <c r="A22" s="168"/>
      <c r="B22" s="175" t="s">
        <v>428</v>
      </c>
      <c r="C22" s="148" t="s">
        <v>454</v>
      </c>
      <c r="D22" s="148" t="s">
        <v>429</v>
      </c>
      <c r="E22" s="148" t="s">
        <v>430</v>
      </c>
      <c r="F22" s="148"/>
      <c r="G22" s="154">
        <f>G23+G27+G29+G32</f>
        <v>93436.39731999999</v>
      </c>
      <c r="H22" s="154">
        <f>H23+H27+H29+H32</f>
        <v>92212.15508</v>
      </c>
      <c r="I22" s="207">
        <f t="shared" si="0"/>
        <v>98.6897587288097</v>
      </c>
    </row>
    <row r="23" spans="1:9" ht="91.5" customHeight="1">
      <c r="A23" s="168"/>
      <c r="B23" s="172" t="s">
        <v>402</v>
      </c>
      <c r="C23" s="148" t="s">
        <v>454</v>
      </c>
      <c r="D23" s="148" t="s">
        <v>83</v>
      </c>
      <c r="E23" s="148" t="s">
        <v>403</v>
      </c>
      <c r="F23" s="148"/>
      <c r="G23" s="154">
        <f>G24+G25+G26</f>
        <v>62254.17638</v>
      </c>
      <c r="H23" s="154">
        <f>H24+H25+H26</f>
        <v>61029.93414</v>
      </c>
      <c r="I23" s="207">
        <f t="shared" si="0"/>
        <v>98.03347773404437</v>
      </c>
    </row>
    <row r="24" spans="1:9" ht="57" customHeight="1">
      <c r="A24" s="168"/>
      <c r="B24" s="173" t="s">
        <v>336</v>
      </c>
      <c r="C24" s="148" t="s">
        <v>454</v>
      </c>
      <c r="D24" s="148" t="s">
        <v>83</v>
      </c>
      <c r="E24" s="148" t="s">
        <v>403</v>
      </c>
      <c r="F24" s="148" t="s">
        <v>339</v>
      </c>
      <c r="G24" s="154">
        <v>33471.9621</v>
      </c>
      <c r="H24" s="154">
        <v>33230.62844</v>
      </c>
      <c r="I24" s="207">
        <f t="shared" si="0"/>
        <v>99.27899757032769</v>
      </c>
    </row>
    <row r="25" spans="1:9" ht="25.5">
      <c r="A25" s="168"/>
      <c r="B25" s="173" t="s">
        <v>337</v>
      </c>
      <c r="C25" s="148" t="s">
        <v>454</v>
      </c>
      <c r="D25" s="148" t="s">
        <v>83</v>
      </c>
      <c r="E25" s="148" t="s">
        <v>403</v>
      </c>
      <c r="F25" s="148" t="s">
        <v>340</v>
      </c>
      <c r="G25" s="154">
        <v>27810.70128</v>
      </c>
      <c r="H25" s="154">
        <v>26829.27794</v>
      </c>
      <c r="I25" s="207">
        <f t="shared" si="0"/>
        <v>96.4710586399136</v>
      </c>
    </row>
    <row r="26" spans="1:9" ht="12.75">
      <c r="A26" s="168"/>
      <c r="B26" s="173" t="s">
        <v>338</v>
      </c>
      <c r="C26" s="148" t="s">
        <v>454</v>
      </c>
      <c r="D26" s="148" t="s">
        <v>83</v>
      </c>
      <c r="E26" s="148" t="s">
        <v>403</v>
      </c>
      <c r="F26" s="148" t="s">
        <v>341</v>
      </c>
      <c r="G26" s="154">
        <v>971.513</v>
      </c>
      <c r="H26" s="154">
        <v>970.02776</v>
      </c>
      <c r="I26" s="207">
        <f t="shared" si="0"/>
        <v>99.84712093404823</v>
      </c>
    </row>
    <row r="27" spans="1:9" ht="51">
      <c r="A27" s="168"/>
      <c r="B27" s="173" t="s">
        <v>0</v>
      </c>
      <c r="C27" s="148" t="s">
        <v>454</v>
      </c>
      <c r="D27" s="148" t="s">
        <v>83</v>
      </c>
      <c r="E27" s="148" t="s">
        <v>1</v>
      </c>
      <c r="F27" s="148"/>
      <c r="G27" s="154">
        <f>G28</f>
        <v>2051.634</v>
      </c>
      <c r="H27" s="154">
        <f>H28</f>
        <v>2051.634</v>
      </c>
      <c r="I27" s="207">
        <f t="shared" si="0"/>
        <v>100</v>
      </c>
    </row>
    <row r="28" spans="1:9" ht="25.5">
      <c r="A28" s="168"/>
      <c r="B28" s="173" t="s">
        <v>337</v>
      </c>
      <c r="C28" s="148" t="s">
        <v>454</v>
      </c>
      <c r="D28" s="148" t="s">
        <v>83</v>
      </c>
      <c r="E28" s="148" t="s">
        <v>1</v>
      </c>
      <c r="F28" s="148" t="s">
        <v>340</v>
      </c>
      <c r="G28" s="154">
        <v>2051.634</v>
      </c>
      <c r="H28" s="154">
        <v>2051.634</v>
      </c>
      <c r="I28" s="207">
        <f t="shared" si="0"/>
        <v>100</v>
      </c>
    </row>
    <row r="29" spans="1:9" ht="107.25" customHeight="1">
      <c r="A29" s="168"/>
      <c r="B29" s="172" t="s">
        <v>102</v>
      </c>
      <c r="C29" s="148" t="s">
        <v>454</v>
      </c>
      <c r="D29" s="148" t="s">
        <v>83</v>
      </c>
      <c r="E29" s="148" t="s">
        <v>227</v>
      </c>
      <c r="F29" s="148"/>
      <c r="G29" s="154">
        <f>G30+G31</f>
        <v>28151.727939999997</v>
      </c>
      <c r="H29" s="154">
        <f>H30+H31</f>
        <v>28151.727939999997</v>
      </c>
      <c r="I29" s="207">
        <f t="shared" si="0"/>
        <v>100</v>
      </c>
    </row>
    <row r="30" spans="1:9" ht="57" customHeight="1">
      <c r="A30" s="168"/>
      <c r="B30" s="173" t="s">
        <v>336</v>
      </c>
      <c r="C30" s="148" t="s">
        <v>454</v>
      </c>
      <c r="D30" s="148" t="s">
        <v>83</v>
      </c>
      <c r="E30" s="148" t="s">
        <v>227</v>
      </c>
      <c r="F30" s="148" t="s">
        <v>339</v>
      </c>
      <c r="G30" s="154">
        <v>27092.19045</v>
      </c>
      <c r="H30" s="154">
        <v>27092.19045</v>
      </c>
      <c r="I30" s="207">
        <f t="shared" si="0"/>
        <v>100</v>
      </c>
    </row>
    <row r="31" spans="1:9" ht="25.5">
      <c r="A31" s="168"/>
      <c r="B31" s="173" t="s">
        <v>337</v>
      </c>
      <c r="C31" s="148" t="s">
        <v>454</v>
      </c>
      <c r="D31" s="148" t="s">
        <v>83</v>
      </c>
      <c r="E31" s="148" t="s">
        <v>227</v>
      </c>
      <c r="F31" s="148" t="s">
        <v>340</v>
      </c>
      <c r="G31" s="154">
        <v>1059.53749</v>
      </c>
      <c r="H31" s="154">
        <v>1059.53749</v>
      </c>
      <c r="I31" s="207">
        <f t="shared" si="0"/>
        <v>100</v>
      </c>
    </row>
    <row r="32" spans="1:9" ht="80.25" customHeight="1">
      <c r="A32" s="168"/>
      <c r="B32" s="173" t="s">
        <v>206</v>
      </c>
      <c r="C32" s="148" t="s">
        <v>454</v>
      </c>
      <c r="D32" s="148" t="s">
        <v>83</v>
      </c>
      <c r="E32" s="148" t="s">
        <v>456</v>
      </c>
      <c r="F32" s="148"/>
      <c r="G32" s="154">
        <f>G33</f>
        <v>978.859</v>
      </c>
      <c r="H32" s="154">
        <f>H33</f>
        <v>978.859</v>
      </c>
      <c r="I32" s="207">
        <f t="shared" si="0"/>
        <v>100</v>
      </c>
    </row>
    <row r="33" spans="1:9" ht="25.5">
      <c r="A33" s="168"/>
      <c r="B33" s="173" t="s">
        <v>337</v>
      </c>
      <c r="C33" s="148" t="s">
        <v>454</v>
      </c>
      <c r="D33" s="148" t="s">
        <v>83</v>
      </c>
      <c r="E33" s="148" t="s">
        <v>456</v>
      </c>
      <c r="F33" s="148" t="s">
        <v>340</v>
      </c>
      <c r="G33" s="154">
        <v>978.859</v>
      </c>
      <c r="H33" s="154">
        <v>978.859</v>
      </c>
      <c r="I33" s="207">
        <f t="shared" si="0"/>
        <v>100</v>
      </c>
    </row>
    <row r="34" spans="1:9" ht="12.75">
      <c r="A34" s="168"/>
      <c r="B34" s="169" t="s">
        <v>78</v>
      </c>
      <c r="C34" s="170" t="s">
        <v>454</v>
      </c>
      <c r="D34" s="170" t="s">
        <v>79</v>
      </c>
      <c r="E34" s="170"/>
      <c r="F34" s="170"/>
      <c r="G34" s="153">
        <f>G35</f>
        <v>109901.74186000002</v>
      </c>
      <c r="H34" s="153">
        <f>H35</f>
        <v>108890.47731000002</v>
      </c>
      <c r="I34" s="206">
        <f t="shared" si="0"/>
        <v>99.07984665858325</v>
      </c>
    </row>
    <row r="35" spans="1:9" ht="27.75" customHeight="1">
      <c r="A35" s="168"/>
      <c r="B35" s="175" t="s">
        <v>404</v>
      </c>
      <c r="C35" s="148" t="s">
        <v>454</v>
      </c>
      <c r="D35" s="148" t="s">
        <v>79</v>
      </c>
      <c r="E35" s="148" t="s">
        <v>364</v>
      </c>
      <c r="F35" s="148"/>
      <c r="G35" s="154">
        <f>G36</f>
        <v>109901.74186000002</v>
      </c>
      <c r="H35" s="154">
        <f>H36</f>
        <v>108890.47731000002</v>
      </c>
      <c r="I35" s="207">
        <f t="shared" si="0"/>
        <v>99.07984665858325</v>
      </c>
    </row>
    <row r="36" spans="1:9" ht="40.5" customHeight="1">
      <c r="A36" s="168"/>
      <c r="B36" s="175" t="s">
        <v>476</v>
      </c>
      <c r="C36" s="148" t="s">
        <v>477</v>
      </c>
      <c r="D36" s="148" t="s">
        <v>79</v>
      </c>
      <c r="E36" s="148" t="s">
        <v>305</v>
      </c>
      <c r="F36" s="148"/>
      <c r="G36" s="154">
        <f>G37+G41+G43+G46+G49</f>
        <v>109901.74186000002</v>
      </c>
      <c r="H36" s="154">
        <f>H37+H41+H43+H46+H49</f>
        <v>108890.47731000002</v>
      </c>
      <c r="I36" s="207">
        <f t="shared" si="0"/>
        <v>99.07984665858325</v>
      </c>
    </row>
    <row r="37" spans="1:9" ht="89.25" customHeight="1">
      <c r="A37" s="168"/>
      <c r="B37" s="172" t="s">
        <v>195</v>
      </c>
      <c r="C37" s="148" t="s">
        <v>454</v>
      </c>
      <c r="D37" s="148" t="s">
        <v>79</v>
      </c>
      <c r="E37" s="148" t="s">
        <v>196</v>
      </c>
      <c r="F37" s="148"/>
      <c r="G37" s="154">
        <f>G38+G39+G40</f>
        <v>24645.861</v>
      </c>
      <c r="H37" s="154">
        <f>H38+H39+H40</f>
        <v>23895.954779999996</v>
      </c>
      <c r="I37" s="207">
        <f t="shared" si="0"/>
        <v>96.95727319082094</v>
      </c>
    </row>
    <row r="38" spans="1:9" ht="58.5" customHeight="1">
      <c r="A38" s="168"/>
      <c r="B38" s="173" t="s">
        <v>336</v>
      </c>
      <c r="C38" s="148" t="s">
        <v>454</v>
      </c>
      <c r="D38" s="148" t="s">
        <v>79</v>
      </c>
      <c r="E38" s="148" t="s">
        <v>196</v>
      </c>
      <c r="F38" s="148" t="s">
        <v>339</v>
      </c>
      <c r="G38" s="154">
        <v>2884.6193</v>
      </c>
      <c r="H38" s="154">
        <v>2854.6298</v>
      </c>
      <c r="I38" s="207">
        <f t="shared" si="0"/>
        <v>98.9603654111307</v>
      </c>
    </row>
    <row r="39" spans="1:9" ht="25.5">
      <c r="A39" s="168"/>
      <c r="B39" s="173" t="s">
        <v>337</v>
      </c>
      <c r="C39" s="148" t="s">
        <v>454</v>
      </c>
      <c r="D39" s="148" t="s">
        <v>79</v>
      </c>
      <c r="E39" s="148" t="s">
        <v>196</v>
      </c>
      <c r="F39" s="148" t="s">
        <v>340</v>
      </c>
      <c r="G39" s="154">
        <v>20675.9677</v>
      </c>
      <c r="H39" s="154">
        <v>19967.89622</v>
      </c>
      <c r="I39" s="207">
        <f t="shared" si="0"/>
        <v>96.57538892363426</v>
      </c>
    </row>
    <row r="40" spans="1:9" ht="12.75">
      <c r="A40" s="168"/>
      <c r="B40" s="173" t="s">
        <v>338</v>
      </c>
      <c r="C40" s="148" t="s">
        <v>454</v>
      </c>
      <c r="D40" s="148" t="s">
        <v>79</v>
      </c>
      <c r="E40" s="148" t="s">
        <v>196</v>
      </c>
      <c r="F40" s="148" t="s">
        <v>341</v>
      </c>
      <c r="G40" s="154">
        <v>1085.274</v>
      </c>
      <c r="H40" s="154">
        <v>1073.42876</v>
      </c>
      <c r="I40" s="207">
        <f t="shared" si="0"/>
        <v>98.90854844030173</v>
      </c>
    </row>
    <row r="41" spans="1:9" ht="42.75" customHeight="1">
      <c r="A41" s="168"/>
      <c r="B41" s="172" t="s">
        <v>576</v>
      </c>
      <c r="C41" s="148" t="s">
        <v>454</v>
      </c>
      <c r="D41" s="148" t="s">
        <v>79</v>
      </c>
      <c r="E41" s="148" t="s">
        <v>2</v>
      </c>
      <c r="F41" s="148"/>
      <c r="G41" s="154">
        <f>G42</f>
        <v>190.399</v>
      </c>
      <c r="H41" s="154">
        <f>H42</f>
        <v>190.399</v>
      </c>
      <c r="I41" s="207">
        <f t="shared" si="0"/>
        <v>100</v>
      </c>
    </row>
    <row r="42" spans="1:9" ht="25.5">
      <c r="A42" s="168"/>
      <c r="B42" s="173" t="s">
        <v>337</v>
      </c>
      <c r="C42" s="148" t="s">
        <v>454</v>
      </c>
      <c r="D42" s="148" t="s">
        <v>79</v>
      </c>
      <c r="E42" s="148" t="s">
        <v>2</v>
      </c>
      <c r="F42" s="148" t="s">
        <v>340</v>
      </c>
      <c r="G42" s="154">
        <v>190.399</v>
      </c>
      <c r="H42" s="154">
        <v>190.399</v>
      </c>
      <c r="I42" s="207">
        <f t="shared" si="0"/>
        <v>100</v>
      </c>
    </row>
    <row r="43" spans="1:9" ht="129" customHeight="1">
      <c r="A43" s="168"/>
      <c r="B43" s="176" t="s">
        <v>397</v>
      </c>
      <c r="C43" s="148" t="s">
        <v>454</v>
      </c>
      <c r="D43" s="148" t="s">
        <v>79</v>
      </c>
      <c r="E43" s="148" t="s">
        <v>228</v>
      </c>
      <c r="F43" s="148"/>
      <c r="G43" s="154">
        <f>G44+G45</f>
        <v>78784.19847</v>
      </c>
      <c r="H43" s="154">
        <f>H44+H45</f>
        <v>78550.54076</v>
      </c>
      <c r="I43" s="207">
        <f t="shared" si="0"/>
        <v>99.70342059126365</v>
      </c>
    </row>
    <row r="44" spans="1:9" ht="54.75" customHeight="1">
      <c r="A44" s="168"/>
      <c r="B44" s="173" t="s">
        <v>336</v>
      </c>
      <c r="C44" s="148" t="s">
        <v>454</v>
      </c>
      <c r="D44" s="148" t="s">
        <v>79</v>
      </c>
      <c r="E44" s="148" t="s">
        <v>228</v>
      </c>
      <c r="F44" s="148" t="s">
        <v>339</v>
      </c>
      <c r="G44" s="154">
        <v>76173.72693</v>
      </c>
      <c r="H44" s="154">
        <v>75940.14346</v>
      </c>
      <c r="I44" s="207">
        <f t="shared" si="0"/>
        <v>99.69335428445736</v>
      </c>
    </row>
    <row r="45" spans="1:9" ht="25.5">
      <c r="A45" s="168"/>
      <c r="B45" s="173" t="s">
        <v>337</v>
      </c>
      <c r="C45" s="148" t="s">
        <v>454</v>
      </c>
      <c r="D45" s="148" t="s">
        <v>79</v>
      </c>
      <c r="E45" s="148" t="s">
        <v>228</v>
      </c>
      <c r="F45" s="148" t="s">
        <v>340</v>
      </c>
      <c r="G45" s="154">
        <v>2610.47154</v>
      </c>
      <c r="H45" s="154">
        <v>2610.3973</v>
      </c>
      <c r="I45" s="207">
        <f t="shared" si="0"/>
        <v>99.99715606935902</v>
      </c>
    </row>
    <row r="46" spans="1:9" ht="93" customHeight="1">
      <c r="A46" s="168"/>
      <c r="B46" s="176" t="s">
        <v>398</v>
      </c>
      <c r="C46" s="148" t="s">
        <v>454</v>
      </c>
      <c r="D46" s="148" t="s">
        <v>79</v>
      </c>
      <c r="E46" s="148" t="s">
        <v>229</v>
      </c>
      <c r="F46" s="177"/>
      <c r="G46" s="154">
        <f>G47+G48</f>
        <v>5559.99997</v>
      </c>
      <c r="H46" s="154">
        <f>H47+H48</f>
        <v>5547.49997</v>
      </c>
      <c r="I46" s="207">
        <f t="shared" si="0"/>
        <v>99.77517985490205</v>
      </c>
    </row>
    <row r="47" spans="1:9" ht="25.5">
      <c r="A47" s="168"/>
      <c r="B47" s="173" t="s">
        <v>337</v>
      </c>
      <c r="C47" s="148" t="s">
        <v>454</v>
      </c>
      <c r="D47" s="148" t="s">
        <v>79</v>
      </c>
      <c r="E47" s="148" t="s">
        <v>229</v>
      </c>
      <c r="F47" s="148" t="s">
        <v>340</v>
      </c>
      <c r="G47" s="154">
        <v>4839.99997</v>
      </c>
      <c r="H47" s="154">
        <v>4839.99997</v>
      </c>
      <c r="I47" s="207">
        <f t="shared" si="0"/>
        <v>100</v>
      </c>
    </row>
    <row r="48" spans="1:9" ht="19.5" customHeight="1">
      <c r="A48" s="168"/>
      <c r="B48" s="172" t="s">
        <v>28</v>
      </c>
      <c r="C48" s="148" t="s">
        <v>454</v>
      </c>
      <c r="D48" s="148" t="s">
        <v>79</v>
      </c>
      <c r="E48" s="148" t="s">
        <v>229</v>
      </c>
      <c r="F48" s="148" t="s">
        <v>29</v>
      </c>
      <c r="G48" s="154">
        <v>720</v>
      </c>
      <c r="H48" s="154">
        <v>707.5</v>
      </c>
      <c r="I48" s="207">
        <f t="shared" si="0"/>
        <v>98.26388888888889</v>
      </c>
    </row>
    <row r="49" spans="1:9" ht="96" customHeight="1">
      <c r="A49" s="168"/>
      <c r="B49" s="172" t="s">
        <v>16</v>
      </c>
      <c r="C49" s="148" t="s">
        <v>454</v>
      </c>
      <c r="D49" s="148" t="s">
        <v>79</v>
      </c>
      <c r="E49" s="148" t="s">
        <v>230</v>
      </c>
      <c r="F49" s="148"/>
      <c r="G49" s="154">
        <f>G50</f>
        <v>721.28342</v>
      </c>
      <c r="H49" s="154">
        <f>H50</f>
        <v>706.0828</v>
      </c>
      <c r="I49" s="207">
        <f t="shared" si="0"/>
        <v>97.89255934927772</v>
      </c>
    </row>
    <row r="50" spans="1:9" ht="57" customHeight="1">
      <c r="A50" s="168"/>
      <c r="B50" s="173" t="s">
        <v>336</v>
      </c>
      <c r="C50" s="148" t="s">
        <v>454</v>
      </c>
      <c r="D50" s="148" t="s">
        <v>79</v>
      </c>
      <c r="E50" s="148" t="s">
        <v>230</v>
      </c>
      <c r="F50" s="148" t="s">
        <v>339</v>
      </c>
      <c r="G50" s="154">
        <v>721.28342</v>
      </c>
      <c r="H50" s="154">
        <v>706.0828</v>
      </c>
      <c r="I50" s="207">
        <f t="shared" si="0"/>
        <v>97.89255934927772</v>
      </c>
    </row>
    <row r="51" spans="1:9" ht="12.75">
      <c r="A51" s="168"/>
      <c r="B51" s="171" t="s">
        <v>155</v>
      </c>
      <c r="C51" s="170" t="s">
        <v>454</v>
      </c>
      <c r="D51" s="170" t="s">
        <v>80</v>
      </c>
      <c r="E51" s="177"/>
      <c r="F51" s="177"/>
      <c r="G51" s="153">
        <f>G52</f>
        <v>1796.8</v>
      </c>
      <c r="H51" s="153">
        <f>H52</f>
        <v>1764.66121</v>
      </c>
      <c r="I51" s="206">
        <f t="shared" si="0"/>
        <v>98.21133181211043</v>
      </c>
    </row>
    <row r="52" spans="1:9" ht="25.5">
      <c r="A52" s="168"/>
      <c r="B52" s="173" t="s">
        <v>198</v>
      </c>
      <c r="C52" s="148" t="s">
        <v>454</v>
      </c>
      <c r="D52" s="148" t="s">
        <v>80</v>
      </c>
      <c r="E52" s="148" t="s">
        <v>364</v>
      </c>
      <c r="F52" s="170"/>
      <c r="G52" s="154">
        <f>G53</f>
        <v>1796.8</v>
      </c>
      <c r="H52" s="154">
        <f>H53</f>
        <v>1764.66121</v>
      </c>
      <c r="I52" s="207">
        <f t="shared" si="0"/>
        <v>98.21133181211043</v>
      </c>
    </row>
    <row r="53" spans="1:9" ht="54.75" customHeight="1">
      <c r="A53" s="168"/>
      <c r="B53" s="173" t="s">
        <v>199</v>
      </c>
      <c r="C53" s="148" t="s">
        <v>454</v>
      </c>
      <c r="D53" s="148" t="s">
        <v>80</v>
      </c>
      <c r="E53" s="148" t="s">
        <v>560</v>
      </c>
      <c r="F53" s="148"/>
      <c r="G53" s="154">
        <f>G54+G56</f>
        <v>1796.8</v>
      </c>
      <c r="H53" s="154">
        <f>H54+H56</f>
        <v>1764.66121</v>
      </c>
      <c r="I53" s="207">
        <f t="shared" si="0"/>
        <v>98.21133181211043</v>
      </c>
    </row>
    <row r="54" spans="1:9" ht="95.25" customHeight="1">
      <c r="A54" s="168"/>
      <c r="B54" s="173" t="s">
        <v>557</v>
      </c>
      <c r="C54" s="148" t="s">
        <v>454</v>
      </c>
      <c r="D54" s="148" t="s">
        <v>80</v>
      </c>
      <c r="E54" s="148" t="s">
        <v>124</v>
      </c>
      <c r="F54" s="148"/>
      <c r="G54" s="154">
        <f>G55</f>
        <v>700</v>
      </c>
      <c r="H54" s="154">
        <f>H55</f>
        <v>667.86121</v>
      </c>
      <c r="I54" s="207">
        <f t="shared" si="0"/>
        <v>95.40874428571429</v>
      </c>
    </row>
    <row r="55" spans="1:9" ht="25.5">
      <c r="A55" s="168"/>
      <c r="B55" s="173" t="s">
        <v>337</v>
      </c>
      <c r="C55" s="148" t="s">
        <v>454</v>
      </c>
      <c r="D55" s="148" t="s">
        <v>80</v>
      </c>
      <c r="E55" s="148" t="s">
        <v>124</v>
      </c>
      <c r="F55" s="148" t="s">
        <v>340</v>
      </c>
      <c r="G55" s="154">
        <v>700</v>
      </c>
      <c r="H55" s="154">
        <v>667.86121</v>
      </c>
      <c r="I55" s="207">
        <f t="shared" si="0"/>
        <v>95.40874428571429</v>
      </c>
    </row>
    <row r="56" spans="1:9" ht="64.5" customHeight="1">
      <c r="A56" s="168"/>
      <c r="B56" s="173" t="s">
        <v>485</v>
      </c>
      <c r="C56" s="148" t="s">
        <v>454</v>
      </c>
      <c r="D56" s="148" t="s">
        <v>80</v>
      </c>
      <c r="E56" s="148" t="s">
        <v>136</v>
      </c>
      <c r="F56" s="148"/>
      <c r="G56" s="154">
        <f>G57</f>
        <v>1096.8</v>
      </c>
      <c r="H56" s="154">
        <f>H57</f>
        <v>1096.8</v>
      </c>
      <c r="I56" s="207">
        <f t="shared" si="0"/>
        <v>100</v>
      </c>
    </row>
    <row r="57" spans="1:9" ht="25.5">
      <c r="A57" s="168"/>
      <c r="B57" s="173" t="s">
        <v>337</v>
      </c>
      <c r="C57" s="148" t="s">
        <v>454</v>
      </c>
      <c r="D57" s="148" t="s">
        <v>80</v>
      </c>
      <c r="E57" s="148" t="s">
        <v>136</v>
      </c>
      <c r="F57" s="148" t="s">
        <v>340</v>
      </c>
      <c r="G57" s="154">
        <v>1096.8</v>
      </c>
      <c r="H57" s="154">
        <v>1096.8</v>
      </c>
      <c r="I57" s="207">
        <f t="shared" si="0"/>
        <v>100</v>
      </c>
    </row>
    <row r="58" spans="1:9" ht="12.75">
      <c r="A58" s="168"/>
      <c r="B58" s="171" t="s">
        <v>256</v>
      </c>
      <c r="C58" s="170" t="s">
        <v>454</v>
      </c>
      <c r="D58" s="170" t="s">
        <v>257</v>
      </c>
      <c r="E58" s="170"/>
      <c r="F58" s="170"/>
      <c r="G58" s="153">
        <v>352.1402</v>
      </c>
      <c r="H58" s="153">
        <f>H59</f>
        <v>352.14020000000005</v>
      </c>
      <c r="I58" s="206">
        <f t="shared" si="0"/>
        <v>100.00000000000003</v>
      </c>
    </row>
    <row r="59" spans="1:9" ht="27" customHeight="1">
      <c r="A59" s="168"/>
      <c r="B59" s="173" t="s">
        <v>404</v>
      </c>
      <c r="C59" s="148" t="s">
        <v>454</v>
      </c>
      <c r="D59" s="148" t="s">
        <v>257</v>
      </c>
      <c r="E59" s="148" t="s">
        <v>364</v>
      </c>
      <c r="F59" s="148"/>
      <c r="G59" s="154">
        <f>G60+G65</f>
        <v>352.14020000000005</v>
      </c>
      <c r="H59" s="154">
        <f>H60+H65</f>
        <v>352.14020000000005</v>
      </c>
      <c r="I59" s="207">
        <f t="shared" si="0"/>
        <v>100</v>
      </c>
    </row>
    <row r="60" spans="1:9" ht="44.25" customHeight="1">
      <c r="A60" s="168"/>
      <c r="B60" s="173" t="s">
        <v>476</v>
      </c>
      <c r="C60" s="148" t="s">
        <v>454</v>
      </c>
      <c r="D60" s="148" t="s">
        <v>257</v>
      </c>
      <c r="E60" s="148" t="s">
        <v>305</v>
      </c>
      <c r="F60" s="148"/>
      <c r="G60" s="154">
        <f>G61+G63</f>
        <v>291.14020000000005</v>
      </c>
      <c r="H60" s="154">
        <f>H61+H63</f>
        <v>291.14020000000005</v>
      </c>
      <c r="I60" s="207">
        <f t="shared" si="0"/>
        <v>100</v>
      </c>
    </row>
    <row r="61" spans="1:9" ht="78.75" customHeight="1">
      <c r="A61" s="168"/>
      <c r="B61" s="173" t="s">
        <v>538</v>
      </c>
      <c r="C61" s="148" t="s">
        <v>454</v>
      </c>
      <c r="D61" s="148" t="s">
        <v>257</v>
      </c>
      <c r="E61" s="148" t="s">
        <v>539</v>
      </c>
      <c r="F61" s="148"/>
      <c r="G61" s="154">
        <f>G62</f>
        <v>260.3552</v>
      </c>
      <c r="H61" s="154">
        <f>H62</f>
        <v>260.3552</v>
      </c>
      <c r="I61" s="207">
        <f t="shared" si="0"/>
        <v>100</v>
      </c>
    </row>
    <row r="62" spans="1:9" ht="25.5">
      <c r="A62" s="168"/>
      <c r="B62" s="173" t="s">
        <v>337</v>
      </c>
      <c r="C62" s="148" t="s">
        <v>454</v>
      </c>
      <c r="D62" s="148" t="s">
        <v>257</v>
      </c>
      <c r="E62" s="148" t="s">
        <v>539</v>
      </c>
      <c r="F62" s="148" t="s">
        <v>340</v>
      </c>
      <c r="G62" s="154">
        <v>260.3552</v>
      </c>
      <c r="H62" s="154">
        <v>260.3552</v>
      </c>
      <c r="I62" s="207">
        <f t="shared" si="0"/>
        <v>100</v>
      </c>
    </row>
    <row r="63" spans="1:9" ht="44.25" customHeight="1">
      <c r="A63" s="168"/>
      <c r="B63" s="173" t="s">
        <v>3</v>
      </c>
      <c r="C63" s="148" t="s">
        <v>454</v>
      </c>
      <c r="D63" s="148" t="s">
        <v>257</v>
      </c>
      <c r="E63" s="148" t="s">
        <v>2</v>
      </c>
      <c r="F63" s="148"/>
      <c r="G63" s="154">
        <f>G64</f>
        <v>30.785</v>
      </c>
      <c r="H63" s="154">
        <f>H64</f>
        <v>30.785</v>
      </c>
      <c r="I63" s="207">
        <f t="shared" si="0"/>
        <v>100</v>
      </c>
    </row>
    <row r="64" spans="1:9" ht="25.5">
      <c r="A64" s="168"/>
      <c r="B64" s="173" t="s">
        <v>337</v>
      </c>
      <c r="C64" s="148" t="s">
        <v>454</v>
      </c>
      <c r="D64" s="148" t="s">
        <v>257</v>
      </c>
      <c r="E64" s="148" t="s">
        <v>2</v>
      </c>
      <c r="F64" s="148" t="s">
        <v>340</v>
      </c>
      <c r="G64" s="154">
        <v>30.785</v>
      </c>
      <c r="H64" s="154">
        <v>30.785</v>
      </c>
      <c r="I64" s="207">
        <f t="shared" si="0"/>
        <v>100</v>
      </c>
    </row>
    <row r="65" spans="1:9" ht="51">
      <c r="A65" s="168"/>
      <c r="B65" s="173" t="s">
        <v>559</v>
      </c>
      <c r="C65" s="148" t="s">
        <v>454</v>
      </c>
      <c r="D65" s="148" t="s">
        <v>257</v>
      </c>
      <c r="E65" s="148" t="s">
        <v>200</v>
      </c>
      <c r="F65" s="148"/>
      <c r="G65" s="154">
        <v>61</v>
      </c>
      <c r="H65" s="154">
        <f>H66</f>
        <v>61</v>
      </c>
      <c r="I65" s="207">
        <f t="shared" si="0"/>
        <v>100</v>
      </c>
    </row>
    <row r="66" spans="1:9" ht="89.25">
      <c r="A66" s="168"/>
      <c r="B66" s="173" t="s">
        <v>123</v>
      </c>
      <c r="C66" s="148" t="s">
        <v>454</v>
      </c>
      <c r="D66" s="148" t="s">
        <v>257</v>
      </c>
      <c r="E66" s="148" t="s">
        <v>558</v>
      </c>
      <c r="F66" s="148"/>
      <c r="G66" s="154">
        <v>61</v>
      </c>
      <c r="H66" s="154">
        <f>H67</f>
        <v>61</v>
      </c>
      <c r="I66" s="207">
        <f t="shared" si="0"/>
        <v>100</v>
      </c>
    </row>
    <row r="67" spans="1:9" ht="25.5">
      <c r="A67" s="168"/>
      <c r="B67" s="173" t="s">
        <v>337</v>
      </c>
      <c r="C67" s="148" t="s">
        <v>454</v>
      </c>
      <c r="D67" s="148" t="s">
        <v>257</v>
      </c>
      <c r="E67" s="148" t="s">
        <v>558</v>
      </c>
      <c r="F67" s="148" t="s">
        <v>340</v>
      </c>
      <c r="G67" s="154">
        <v>61</v>
      </c>
      <c r="H67" s="154">
        <v>61</v>
      </c>
      <c r="I67" s="207">
        <f t="shared" si="0"/>
        <v>100</v>
      </c>
    </row>
    <row r="68" spans="1:9" ht="12.75">
      <c r="A68" s="168"/>
      <c r="B68" s="174" t="s">
        <v>175</v>
      </c>
      <c r="C68" s="170" t="s">
        <v>454</v>
      </c>
      <c r="D68" s="170" t="s">
        <v>512</v>
      </c>
      <c r="E68" s="170"/>
      <c r="F68" s="148"/>
      <c r="G68" s="153">
        <v>72</v>
      </c>
      <c r="H68" s="153">
        <f>H69</f>
        <v>72</v>
      </c>
      <c r="I68" s="206">
        <f t="shared" si="0"/>
        <v>100</v>
      </c>
    </row>
    <row r="69" spans="1:9" ht="30.75" customHeight="1">
      <c r="A69" s="168"/>
      <c r="B69" s="175" t="s">
        <v>125</v>
      </c>
      <c r="C69" s="148" t="s">
        <v>454</v>
      </c>
      <c r="D69" s="148" t="s">
        <v>512</v>
      </c>
      <c r="E69" s="148" t="s">
        <v>73</v>
      </c>
      <c r="F69" s="170"/>
      <c r="G69" s="154">
        <v>72</v>
      </c>
      <c r="H69" s="154">
        <f>H70</f>
        <v>72</v>
      </c>
      <c r="I69" s="207">
        <f t="shared" si="0"/>
        <v>100</v>
      </c>
    </row>
    <row r="70" spans="1:9" ht="44.25" customHeight="1">
      <c r="A70" s="168"/>
      <c r="B70" s="178" t="s">
        <v>122</v>
      </c>
      <c r="C70" s="148" t="s">
        <v>454</v>
      </c>
      <c r="D70" s="148" t="s">
        <v>512</v>
      </c>
      <c r="E70" s="148" t="s">
        <v>126</v>
      </c>
      <c r="F70" s="170"/>
      <c r="G70" s="154">
        <v>72</v>
      </c>
      <c r="H70" s="154">
        <f>H71</f>
        <v>72</v>
      </c>
      <c r="I70" s="207">
        <f t="shared" si="0"/>
        <v>100</v>
      </c>
    </row>
    <row r="71" spans="1:9" ht="105" customHeight="1">
      <c r="A71" s="168"/>
      <c r="B71" s="179" t="s">
        <v>573</v>
      </c>
      <c r="C71" s="148" t="s">
        <v>454</v>
      </c>
      <c r="D71" s="148" t="s">
        <v>512</v>
      </c>
      <c r="E71" s="148" t="s">
        <v>231</v>
      </c>
      <c r="F71" s="148"/>
      <c r="G71" s="154">
        <v>72</v>
      </c>
      <c r="H71" s="154">
        <f>H72</f>
        <v>72</v>
      </c>
      <c r="I71" s="207">
        <f t="shared" si="0"/>
        <v>100</v>
      </c>
    </row>
    <row r="72" spans="1:9" ht="16.5" customHeight="1">
      <c r="A72" s="168"/>
      <c r="B72" s="172" t="s">
        <v>28</v>
      </c>
      <c r="C72" s="148" t="s">
        <v>454</v>
      </c>
      <c r="D72" s="148" t="s">
        <v>512</v>
      </c>
      <c r="E72" s="148" t="s">
        <v>231</v>
      </c>
      <c r="F72" s="148" t="s">
        <v>29</v>
      </c>
      <c r="G72" s="154">
        <v>72</v>
      </c>
      <c r="H72" s="154">
        <v>72</v>
      </c>
      <c r="I72" s="207">
        <f t="shared" si="0"/>
        <v>100</v>
      </c>
    </row>
    <row r="73" spans="1:9" ht="15.75" customHeight="1">
      <c r="A73" s="168"/>
      <c r="B73" s="169" t="s">
        <v>177</v>
      </c>
      <c r="C73" s="170" t="s">
        <v>454</v>
      </c>
      <c r="D73" s="170" t="s">
        <v>42</v>
      </c>
      <c r="E73" s="148"/>
      <c r="F73" s="148"/>
      <c r="G73" s="153">
        <f>G74</f>
        <v>398.75</v>
      </c>
      <c r="H73" s="153">
        <f>H74</f>
        <v>398.7375</v>
      </c>
      <c r="I73" s="206">
        <f t="shared" si="0"/>
        <v>99.99686520376176</v>
      </c>
    </row>
    <row r="74" spans="1:9" ht="63.75">
      <c r="A74" s="168"/>
      <c r="B74" s="173" t="s">
        <v>324</v>
      </c>
      <c r="C74" s="148" t="s">
        <v>454</v>
      </c>
      <c r="D74" s="148" t="s">
        <v>42</v>
      </c>
      <c r="E74" s="148" t="s">
        <v>325</v>
      </c>
      <c r="F74" s="148"/>
      <c r="G74" s="154">
        <f>G75</f>
        <v>398.75</v>
      </c>
      <c r="H74" s="154">
        <f>H75</f>
        <v>398.7375</v>
      </c>
      <c r="I74" s="207">
        <f t="shared" si="0"/>
        <v>99.99686520376176</v>
      </c>
    </row>
    <row r="75" spans="1:9" ht="12.75">
      <c r="A75" s="168"/>
      <c r="B75" s="173" t="s">
        <v>28</v>
      </c>
      <c r="C75" s="148" t="s">
        <v>454</v>
      </c>
      <c r="D75" s="148" t="s">
        <v>42</v>
      </c>
      <c r="E75" s="148" t="s">
        <v>325</v>
      </c>
      <c r="F75" s="148" t="s">
        <v>340</v>
      </c>
      <c r="G75" s="154">
        <v>398.75</v>
      </c>
      <c r="H75" s="154">
        <v>398.7375</v>
      </c>
      <c r="I75" s="207">
        <f t="shared" si="0"/>
        <v>99.99686520376176</v>
      </c>
    </row>
    <row r="76" spans="1:9" ht="12.75">
      <c r="A76" s="168" t="s">
        <v>37</v>
      </c>
      <c r="B76" s="169" t="s">
        <v>38</v>
      </c>
      <c r="C76" s="170" t="s">
        <v>39</v>
      </c>
      <c r="D76" s="170"/>
      <c r="E76" s="170"/>
      <c r="F76" s="170"/>
      <c r="G76" s="180">
        <f>G77+G81+G101+G105+G136+G142+G149+G158+G166+G174+G183+G198+G214+G220+G225+G230+G236+G247+G262+G267+G205</f>
        <v>235924.37141</v>
      </c>
      <c r="H76" s="180">
        <f>H77+H81+H101+H105+H136+H142+H149+H158+H166+H174+H183+H198+H214+H220+H225+H230+H236+H247+H262+H267+H205</f>
        <v>227019.78493</v>
      </c>
      <c r="I76" s="208">
        <f t="shared" si="0"/>
        <v>96.22566061031262</v>
      </c>
    </row>
    <row r="77" spans="1:9" ht="25.5">
      <c r="A77" s="168"/>
      <c r="B77" s="174" t="s">
        <v>96</v>
      </c>
      <c r="C77" s="170" t="s">
        <v>39</v>
      </c>
      <c r="D77" s="170" t="s">
        <v>40</v>
      </c>
      <c r="E77" s="170"/>
      <c r="F77" s="170"/>
      <c r="G77" s="153">
        <f aca="true" t="shared" si="1" ref="G77:H79">G78</f>
        <v>3641.12</v>
      </c>
      <c r="H77" s="153">
        <f t="shared" si="1"/>
        <v>3638.26179</v>
      </c>
      <c r="I77" s="206">
        <f t="shared" si="0"/>
        <v>99.92150190051413</v>
      </c>
    </row>
    <row r="78" spans="1:9" ht="18" customHeight="1">
      <c r="A78" s="168"/>
      <c r="B78" s="172" t="s">
        <v>360</v>
      </c>
      <c r="C78" s="148" t="s">
        <v>39</v>
      </c>
      <c r="D78" s="148" t="s">
        <v>40</v>
      </c>
      <c r="E78" s="148" t="s">
        <v>361</v>
      </c>
      <c r="F78" s="148"/>
      <c r="G78" s="154">
        <f t="shared" si="1"/>
        <v>3641.12</v>
      </c>
      <c r="H78" s="154">
        <f t="shared" si="1"/>
        <v>3638.26179</v>
      </c>
      <c r="I78" s="207">
        <f aca="true" t="shared" si="2" ref="I78:I141">H78/G78*100</f>
        <v>99.92150190051413</v>
      </c>
    </row>
    <row r="79" spans="1:9" ht="18" customHeight="1">
      <c r="A79" s="168"/>
      <c r="B79" s="173" t="s">
        <v>378</v>
      </c>
      <c r="C79" s="148" t="s">
        <v>39</v>
      </c>
      <c r="D79" s="148" t="s">
        <v>40</v>
      </c>
      <c r="E79" s="148" t="s">
        <v>303</v>
      </c>
      <c r="F79" s="148"/>
      <c r="G79" s="154">
        <f t="shared" si="1"/>
        <v>3641.12</v>
      </c>
      <c r="H79" s="154">
        <f t="shared" si="1"/>
        <v>3638.26179</v>
      </c>
      <c r="I79" s="207">
        <f t="shared" si="2"/>
        <v>99.92150190051413</v>
      </c>
    </row>
    <row r="80" spans="1:9" ht="57" customHeight="1">
      <c r="A80" s="168"/>
      <c r="B80" s="173" t="s">
        <v>336</v>
      </c>
      <c r="C80" s="148" t="s">
        <v>39</v>
      </c>
      <c r="D80" s="148" t="s">
        <v>40</v>
      </c>
      <c r="E80" s="148" t="s">
        <v>303</v>
      </c>
      <c r="F80" s="148" t="s">
        <v>339</v>
      </c>
      <c r="G80" s="154">
        <v>3641.12</v>
      </c>
      <c r="H80" s="154">
        <v>3638.26179</v>
      </c>
      <c r="I80" s="207">
        <f t="shared" si="2"/>
        <v>99.92150190051413</v>
      </c>
    </row>
    <row r="81" spans="1:9" ht="42.75" customHeight="1">
      <c r="A81" s="168"/>
      <c r="B81" s="174" t="s">
        <v>41</v>
      </c>
      <c r="C81" s="170" t="s">
        <v>39</v>
      </c>
      <c r="D81" s="170" t="s">
        <v>164</v>
      </c>
      <c r="E81" s="170"/>
      <c r="F81" s="170"/>
      <c r="G81" s="153">
        <f>G82+G90</f>
        <v>29211.343</v>
      </c>
      <c r="H81" s="153">
        <f>H82+H90</f>
        <v>28806.75712</v>
      </c>
      <c r="I81" s="206">
        <f t="shared" si="2"/>
        <v>98.61496994506551</v>
      </c>
    </row>
    <row r="82" spans="1:9" ht="16.5" customHeight="1">
      <c r="A82" s="168"/>
      <c r="B82" s="172" t="s">
        <v>360</v>
      </c>
      <c r="C82" s="148" t="s">
        <v>39</v>
      </c>
      <c r="D82" s="148" t="s">
        <v>164</v>
      </c>
      <c r="E82" s="148" t="s">
        <v>304</v>
      </c>
      <c r="F82" s="148"/>
      <c r="G82" s="154">
        <f>G83+G86</f>
        <v>25260.343</v>
      </c>
      <c r="H82" s="154">
        <f>H83+H86</f>
        <v>24855.82331</v>
      </c>
      <c r="I82" s="207">
        <f t="shared" si="2"/>
        <v>98.3985977941788</v>
      </c>
    </row>
    <row r="83" spans="1:9" ht="57.75" customHeight="1">
      <c r="A83" s="168"/>
      <c r="B83" s="181" t="s">
        <v>160</v>
      </c>
      <c r="C83" s="148" t="s">
        <v>39</v>
      </c>
      <c r="D83" s="148" t="s">
        <v>164</v>
      </c>
      <c r="E83" s="148" t="s">
        <v>362</v>
      </c>
      <c r="F83" s="148"/>
      <c r="G83" s="154">
        <f>G84+G85</f>
        <v>24146.343</v>
      </c>
      <c r="H83" s="154">
        <f>H84+H85</f>
        <v>24141.78423</v>
      </c>
      <c r="I83" s="207">
        <f t="shared" si="2"/>
        <v>99.98112024665599</v>
      </c>
    </row>
    <row r="84" spans="1:9" ht="57" customHeight="1">
      <c r="A84" s="168"/>
      <c r="B84" s="173" t="s">
        <v>336</v>
      </c>
      <c r="C84" s="148" t="s">
        <v>39</v>
      </c>
      <c r="D84" s="148" t="s">
        <v>164</v>
      </c>
      <c r="E84" s="148" t="s">
        <v>362</v>
      </c>
      <c r="F84" s="148" t="s">
        <v>339</v>
      </c>
      <c r="G84" s="154">
        <f>23512.343+100+150</f>
        <v>23762.343</v>
      </c>
      <c r="H84" s="154">
        <v>23757.78423</v>
      </c>
      <c r="I84" s="207">
        <f t="shared" si="2"/>
        <v>99.98081514941519</v>
      </c>
    </row>
    <row r="85" spans="1:9" ht="30" customHeight="1">
      <c r="A85" s="168"/>
      <c r="B85" s="173" t="s">
        <v>337</v>
      </c>
      <c r="C85" s="148" t="s">
        <v>39</v>
      </c>
      <c r="D85" s="148" t="s">
        <v>164</v>
      </c>
      <c r="E85" s="148" t="s">
        <v>362</v>
      </c>
      <c r="F85" s="148" t="s">
        <v>340</v>
      </c>
      <c r="G85" s="154">
        <v>384</v>
      </c>
      <c r="H85" s="154">
        <v>384</v>
      </c>
      <c r="I85" s="207">
        <f t="shared" si="2"/>
        <v>100</v>
      </c>
    </row>
    <row r="86" spans="1:9" ht="69" customHeight="1">
      <c r="A86" s="168"/>
      <c r="B86" s="172" t="s">
        <v>399</v>
      </c>
      <c r="C86" s="148" t="s">
        <v>39</v>
      </c>
      <c r="D86" s="148" t="s">
        <v>164</v>
      </c>
      <c r="E86" s="148" t="s">
        <v>543</v>
      </c>
      <c r="F86" s="148"/>
      <c r="G86" s="154">
        <f>G87+G89</f>
        <v>1114</v>
      </c>
      <c r="H86" s="154">
        <f>H87+H89</f>
        <v>714.03908</v>
      </c>
      <c r="I86" s="207">
        <f t="shared" si="2"/>
        <v>64.09686535008977</v>
      </c>
    </row>
    <row r="87" spans="1:9" ht="54" customHeight="1">
      <c r="A87" s="168"/>
      <c r="B87" s="173" t="s">
        <v>336</v>
      </c>
      <c r="C87" s="148" t="s">
        <v>39</v>
      </c>
      <c r="D87" s="148" t="s">
        <v>164</v>
      </c>
      <c r="E87" s="148" t="s">
        <v>543</v>
      </c>
      <c r="F87" s="148" t="s">
        <v>339</v>
      </c>
      <c r="G87" s="154">
        <v>1033.9</v>
      </c>
      <c r="H87" s="154">
        <v>633.93908</v>
      </c>
      <c r="I87" s="207">
        <f t="shared" si="2"/>
        <v>61.31531869619885</v>
      </c>
    </row>
    <row r="88" spans="1:9" ht="25.5" hidden="1">
      <c r="A88" s="168"/>
      <c r="B88" s="173" t="s">
        <v>337</v>
      </c>
      <c r="C88" s="148" t="s">
        <v>39</v>
      </c>
      <c r="D88" s="148" t="s">
        <v>164</v>
      </c>
      <c r="E88" s="148" t="s">
        <v>543</v>
      </c>
      <c r="F88" s="148" t="s">
        <v>340</v>
      </c>
      <c r="G88" s="154" t="e">
        <f>#REF!+#REF!</f>
        <v>#REF!</v>
      </c>
      <c r="H88" s="154" t="e">
        <f>#REF!+#REF!</f>
        <v>#REF!</v>
      </c>
      <c r="I88" s="207" t="e">
        <f t="shared" si="2"/>
        <v>#REF!</v>
      </c>
    </row>
    <row r="89" spans="1:9" ht="30" customHeight="1">
      <c r="A89" s="168"/>
      <c r="B89" s="173" t="s">
        <v>337</v>
      </c>
      <c r="C89" s="148" t="s">
        <v>39</v>
      </c>
      <c r="D89" s="148" t="s">
        <v>164</v>
      </c>
      <c r="E89" s="148" t="s">
        <v>543</v>
      </c>
      <c r="F89" s="148" t="s">
        <v>340</v>
      </c>
      <c r="G89" s="154">
        <v>80.1</v>
      </c>
      <c r="H89" s="154">
        <v>80.1</v>
      </c>
      <c r="I89" s="207">
        <f t="shared" si="2"/>
        <v>100</v>
      </c>
    </row>
    <row r="90" spans="1:9" ht="29.25" customHeight="1">
      <c r="A90" s="168"/>
      <c r="B90" s="173" t="s">
        <v>125</v>
      </c>
      <c r="C90" s="148" t="s">
        <v>39</v>
      </c>
      <c r="D90" s="148" t="s">
        <v>164</v>
      </c>
      <c r="E90" s="148" t="s">
        <v>73</v>
      </c>
      <c r="F90" s="148"/>
      <c r="G90" s="154">
        <f>G91+G95</f>
        <v>3951</v>
      </c>
      <c r="H90" s="154">
        <f>H91+H95</f>
        <v>3950.93381</v>
      </c>
      <c r="I90" s="207">
        <f t="shared" si="2"/>
        <v>99.99832472791698</v>
      </c>
    </row>
    <row r="91" spans="1:9" ht="42" customHeight="1">
      <c r="A91" s="168"/>
      <c r="B91" s="173" t="s">
        <v>544</v>
      </c>
      <c r="C91" s="148" t="s">
        <v>39</v>
      </c>
      <c r="D91" s="148" t="s">
        <v>164</v>
      </c>
      <c r="E91" s="148" t="s">
        <v>545</v>
      </c>
      <c r="F91" s="148"/>
      <c r="G91" s="154">
        <f>G92</f>
        <v>2758</v>
      </c>
      <c r="H91" s="154">
        <f>H92</f>
        <v>2757.93381</v>
      </c>
      <c r="I91" s="207">
        <f t="shared" si="2"/>
        <v>99.9976000725163</v>
      </c>
    </row>
    <row r="92" spans="1:9" ht="67.5" customHeight="1">
      <c r="A92" s="168"/>
      <c r="B92" s="172" t="s">
        <v>546</v>
      </c>
      <c r="C92" s="148" t="s">
        <v>39</v>
      </c>
      <c r="D92" s="148" t="s">
        <v>164</v>
      </c>
      <c r="E92" s="148" t="s">
        <v>547</v>
      </c>
      <c r="F92" s="148"/>
      <c r="G92" s="154">
        <f>G93+G94</f>
        <v>2758</v>
      </c>
      <c r="H92" s="154">
        <f>H93+H94</f>
        <v>2757.93381</v>
      </c>
      <c r="I92" s="207">
        <f t="shared" si="2"/>
        <v>99.9976000725163</v>
      </c>
    </row>
    <row r="93" spans="1:9" ht="54" customHeight="1">
      <c r="A93" s="168"/>
      <c r="B93" s="173" t="s">
        <v>336</v>
      </c>
      <c r="C93" s="148" t="s">
        <v>39</v>
      </c>
      <c r="D93" s="148" t="s">
        <v>164</v>
      </c>
      <c r="E93" s="148" t="s">
        <v>547</v>
      </c>
      <c r="F93" s="148" t="s">
        <v>339</v>
      </c>
      <c r="G93" s="154">
        <v>1732.072</v>
      </c>
      <c r="H93" s="154">
        <v>1732.006</v>
      </c>
      <c r="I93" s="207">
        <f t="shared" si="2"/>
        <v>99.99618953484614</v>
      </c>
    </row>
    <row r="94" spans="1:9" ht="30" customHeight="1">
      <c r="A94" s="168"/>
      <c r="B94" s="173" t="s">
        <v>337</v>
      </c>
      <c r="C94" s="148" t="s">
        <v>39</v>
      </c>
      <c r="D94" s="148" t="s">
        <v>164</v>
      </c>
      <c r="E94" s="148" t="s">
        <v>547</v>
      </c>
      <c r="F94" s="148" t="s">
        <v>340</v>
      </c>
      <c r="G94" s="154">
        <v>1025.928</v>
      </c>
      <c r="H94" s="154">
        <v>1025.92781</v>
      </c>
      <c r="I94" s="207">
        <f t="shared" si="2"/>
        <v>99.99998148018182</v>
      </c>
    </row>
    <row r="95" spans="1:9" ht="42.75" customHeight="1">
      <c r="A95" s="168"/>
      <c r="B95" s="173" t="s">
        <v>122</v>
      </c>
      <c r="C95" s="148" t="s">
        <v>39</v>
      </c>
      <c r="D95" s="148" t="s">
        <v>164</v>
      </c>
      <c r="E95" s="148" t="s">
        <v>126</v>
      </c>
      <c r="F95" s="148"/>
      <c r="G95" s="154">
        <f>G96+G99</f>
        <v>1193</v>
      </c>
      <c r="H95" s="154">
        <f>H96+H99</f>
        <v>1193</v>
      </c>
      <c r="I95" s="207">
        <f t="shared" si="2"/>
        <v>100</v>
      </c>
    </row>
    <row r="96" spans="1:9" ht="92.25" customHeight="1">
      <c r="A96" s="168"/>
      <c r="B96" s="173" t="s">
        <v>478</v>
      </c>
      <c r="C96" s="148" t="s">
        <v>39</v>
      </c>
      <c r="D96" s="148" t="s">
        <v>164</v>
      </c>
      <c r="E96" s="148" t="s">
        <v>479</v>
      </c>
      <c r="F96" s="148"/>
      <c r="G96" s="154">
        <f>G97+G98</f>
        <v>969</v>
      </c>
      <c r="H96" s="154">
        <f>H97+H98</f>
        <v>969</v>
      </c>
      <c r="I96" s="207">
        <f t="shared" si="2"/>
        <v>100</v>
      </c>
    </row>
    <row r="97" spans="1:9" ht="55.5" customHeight="1">
      <c r="A97" s="168"/>
      <c r="B97" s="173" t="s">
        <v>336</v>
      </c>
      <c r="C97" s="148" t="s">
        <v>39</v>
      </c>
      <c r="D97" s="148" t="s">
        <v>164</v>
      </c>
      <c r="E97" s="148" t="s">
        <v>479</v>
      </c>
      <c r="F97" s="148" t="s">
        <v>339</v>
      </c>
      <c r="G97" s="154">
        <v>857.15261</v>
      </c>
      <c r="H97" s="154">
        <v>857.15261</v>
      </c>
      <c r="I97" s="207">
        <f t="shared" si="2"/>
        <v>100</v>
      </c>
    </row>
    <row r="98" spans="1:9" ht="30" customHeight="1">
      <c r="A98" s="168"/>
      <c r="B98" s="173" t="s">
        <v>337</v>
      </c>
      <c r="C98" s="148" t="s">
        <v>39</v>
      </c>
      <c r="D98" s="148" t="s">
        <v>164</v>
      </c>
      <c r="E98" s="148" t="s">
        <v>479</v>
      </c>
      <c r="F98" s="148" t="s">
        <v>340</v>
      </c>
      <c r="G98" s="154">
        <v>111.84739</v>
      </c>
      <c r="H98" s="154">
        <v>111.84739</v>
      </c>
      <c r="I98" s="207">
        <f t="shared" si="2"/>
        <v>100</v>
      </c>
    </row>
    <row r="99" spans="1:9" ht="94.5" customHeight="1">
      <c r="A99" s="168"/>
      <c r="B99" s="173" t="s">
        <v>235</v>
      </c>
      <c r="C99" s="148" t="s">
        <v>39</v>
      </c>
      <c r="D99" s="148" t="s">
        <v>164</v>
      </c>
      <c r="E99" s="148" t="s">
        <v>236</v>
      </c>
      <c r="F99" s="148"/>
      <c r="G99" s="154">
        <f>G100</f>
        <v>224</v>
      </c>
      <c r="H99" s="154">
        <f>H100</f>
        <v>224</v>
      </c>
      <c r="I99" s="207">
        <f t="shared" si="2"/>
        <v>100</v>
      </c>
    </row>
    <row r="100" spans="1:9" ht="57" customHeight="1">
      <c r="A100" s="168"/>
      <c r="B100" s="173" t="s">
        <v>336</v>
      </c>
      <c r="C100" s="148" t="s">
        <v>39</v>
      </c>
      <c r="D100" s="148" t="s">
        <v>164</v>
      </c>
      <c r="E100" s="148" t="s">
        <v>236</v>
      </c>
      <c r="F100" s="148" t="s">
        <v>339</v>
      </c>
      <c r="G100" s="154">
        <v>224</v>
      </c>
      <c r="H100" s="154">
        <v>224</v>
      </c>
      <c r="I100" s="207">
        <f t="shared" si="2"/>
        <v>100</v>
      </c>
    </row>
    <row r="101" spans="1:9" ht="12.75">
      <c r="A101" s="168"/>
      <c r="B101" s="169" t="s">
        <v>165</v>
      </c>
      <c r="C101" s="170" t="s">
        <v>39</v>
      </c>
      <c r="D101" s="170" t="s">
        <v>556</v>
      </c>
      <c r="E101" s="170"/>
      <c r="F101" s="170"/>
      <c r="G101" s="153">
        <f aca="true" t="shared" si="3" ref="G101:H103">G102</f>
        <v>531.70012</v>
      </c>
      <c r="H101" s="153">
        <f t="shared" si="3"/>
        <v>0</v>
      </c>
      <c r="I101" s="206">
        <f t="shared" si="2"/>
        <v>0</v>
      </c>
    </row>
    <row r="102" spans="1:9" ht="15" customHeight="1">
      <c r="A102" s="182"/>
      <c r="B102" s="175" t="s">
        <v>360</v>
      </c>
      <c r="C102" s="148" t="s">
        <v>39</v>
      </c>
      <c r="D102" s="148" t="s">
        <v>556</v>
      </c>
      <c r="E102" s="148" t="s">
        <v>361</v>
      </c>
      <c r="F102" s="148"/>
      <c r="G102" s="154">
        <f t="shared" si="3"/>
        <v>531.70012</v>
      </c>
      <c r="H102" s="154">
        <f t="shared" si="3"/>
        <v>0</v>
      </c>
      <c r="I102" s="207">
        <f t="shared" si="2"/>
        <v>0</v>
      </c>
    </row>
    <row r="103" spans="1:9" ht="20.25" customHeight="1">
      <c r="A103" s="182"/>
      <c r="B103" s="172" t="s">
        <v>100</v>
      </c>
      <c r="C103" s="148" t="s">
        <v>39</v>
      </c>
      <c r="D103" s="148" t="s">
        <v>556</v>
      </c>
      <c r="E103" s="148" t="s">
        <v>8</v>
      </c>
      <c r="F103" s="148"/>
      <c r="G103" s="154">
        <f t="shared" si="3"/>
        <v>531.70012</v>
      </c>
      <c r="H103" s="154">
        <f t="shared" si="3"/>
        <v>0</v>
      </c>
      <c r="I103" s="207">
        <f t="shared" si="2"/>
        <v>0</v>
      </c>
    </row>
    <row r="104" spans="1:9" ht="13.5">
      <c r="A104" s="182"/>
      <c r="B104" s="173" t="s">
        <v>338</v>
      </c>
      <c r="C104" s="148" t="s">
        <v>39</v>
      </c>
      <c r="D104" s="148" t="s">
        <v>556</v>
      </c>
      <c r="E104" s="148" t="s">
        <v>8</v>
      </c>
      <c r="F104" s="148" t="s">
        <v>341</v>
      </c>
      <c r="G104" s="183">
        <v>531.70012</v>
      </c>
      <c r="H104" s="183">
        <v>0</v>
      </c>
      <c r="I104" s="207">
        <f t="shared" si="2"/>
        <v>0</v>
      </c>
    </row>
    <row r="105" spans="1:9" ht="14.25" customHeight="1">
      <c r="A105" s="168"/>
      <c r="B105" s="174" t="s">
        <v>347</v>
      </c>
      <c r="C105" s="170" t="s">
        <v>39</v>
      </c>
      <c r="D105" s="170" t="s">
        <v>152</v>
      </c>
      <c r="E105" s="170"/>
      <c r="F105" s="170"/>
      <c r="G105" s="180">
        <f>G106+G109+G112+G115+G117+G119+G130+G132+G134</f>
        <v>23044.185550000002</v>
      </c>
      <c r="H105" s="180">
        <f>H106+H109+H112+H115+H117+H119+H130+H132+H134</f>
        <v>21861.25977</v>
      </c>
      <c r="I105" s="206">
        <f t="shared" si="2"/>
        <v>94.86670606156441</v>
      </c>
    </row>
    <row r="106" spans="1:9" ht="29.25" customHeight="1">
      <c r="A106" s="168"/>
      <c r="B106" s="172" t="s">
        <v>577</v>
      </c>
      <c r="C106" s="148" t="s">
        <v>39</v>
      </c>
      <c r="D106" s="148" t="s">
        <v>152</v>
      </c>
      <c r="E106" s="148" t="s">
        <v>93</v>
      </c>
      <c r="F106" s="170"/>
      <c r="G106" s="149">
        <f>G107+G108</f>
        <v>63.562</v>
      </c>
      <c r="H106" s="149">
        <f>H107+H108</f>
        <v>63.562</v>
      </c>
      <c r="I106" s="207">
        <f t="shared" si="2"/>
        <v>100</v>
      </c>
    </row>
    <row r="107" spans="1:9" ht="27.75" customHeight="1">
      <c r="A107" s="168"/>
      <c r="B107" s="150" t="s">
        <v>298</v>
      </c>
      <c r="C107" s="148" t="s">
        <v>39</v>
      </c>
      <c r="D107" s="148" t="s">
        <v>152</v>
      </c>
      <c r="E107" s="148" t="s">
        <v>93</v>
      </c>
      <c r="F107" s="148" t="s">
        <v>27</v>
      </c>
      <c r="G107" s="154">
        <v>8.562</v>
      </c>
      <c r="H107" s="154">
        <v>8.562</v>
      </c>
      <c r="I107" s="207">
        <f t="shared" si="2"/>
        <v>100</v>
      </c>
    </row>
    <row r="108" spans="1:9" ht="15" customHeight="1">
      <c r="A108" s="168"/>
      <c r="B108" s="150" t="s">
        <v>338</v>
      </c>
      <c r="C108" s="148" t="s">
        <v>39</v>
      </c>
      <c r="D108" s="148" t="s">
        <v>152</v>
      </c>
      <c r="E108" s="148" t="s">
        <v>93</v>
      </c>
      <c r="F108" s="148" t="s">
        <v>341</v>
      </c>
      <c r="G108" s="154">
        <v>55</v>
      </c>
      <c r="H108" s="154">
        <v>55</v>
      </c>
      <c r="I108" s="207">
        <f t="shared" si="2"/>
        <v>100</v>
      </c>
    </row>
    <row r="109" spans="1:9" ht="40.5" customHeight="1">
      <c r="A109" s="168"/>
      <c r="B109" s="150" t="s">
        <v>520</v>
      </c>
      <c r="C109" s="148" t="s">
        <v>39</v>
      </c>
      <c r="D109" s="148" t="s">
        <v>152</v>
      </c>
      <c r="E109" s="148" t="s">
        <v>137</v>
      </c>
      <c r="F109" s="148"/>
      <c r="G109" s="154">
        <f>G110+G111</f>
        <v>520</v>
      </c>
      <c r="H109" s="154">
        <f>H110+H111</f>
        <v>520</v>
      </c>
      <c r="I109" s="207">
        <f t="shared" si="2"/>
        <v>100</v>
      </c>
    </row>
    <row r="110" spans="1:9" ht="27.75" customHeight="1">
      <c r="A110" s="168"/>
      <c r="B110" s="150" t="s">
        <v>298</v>
      </c>
      <c r="C110" s="148" t="s">
        <v>39</v>
      </c>
      <c r="D110" s="148" t="s">
        <v>152</v>
      </c>
      <c r="E110" s="148" t="s">
        <v>137</v>
      </c>
      <c r="F110" s="148" t="s">
        <v>27</v>
      </c>
      <c r="G110" s="154">
        <v>75</v>
      </c>
      <c r="H110" s="154">
        <v>75</v>
      </c>
      <c r="I110" s="207">
        <f t="shared" si="2"/>
        <v>100</v>
      </c>
    </row>
    <row r="111" spans="1:9" ht="15" customHeight="1">
      <c r="A111" s="168"/>
      <c r="B111" s="150" t="s">
        <v>338</v>
      </c>
      <c r="C111" s="148" t="s">
        <v>39</v>
      </c>
      <c r="D111" s="148" t="s">
        <v>152</v>
      </c>
      <c r="E111" s="148" t="s">
        <v>137</v>
      </c>
      <c r="F111" s="148" t="s">
        <v>341</v>
      </c>
      <c r="G111" s="154">
        <v>445</v>
      </c>
      <c r="H111" s="154">
        <v>445</v>
      </c>
      <c r="I111" s="207">
        <f t="shared" si="2"/>
        <v>100</v>
      </c>
    </row>
    <row r="112" spans="1:9" ht="58.5" customHeight="1">
      <c r="A112" s="168"/>
      <c r="B112" s="150" t="s">
        <v>168</v>
      </c>
      <c r="C112" s="148" t="s">
        <v>39</v>
      </c>
      <c r="D112" s="148" t="s">
        <v>152</v>
      </c>
      <c r="E112" s="148" t="s">
        <v>596</v>
      </c>
      <c r="F112" s="148"/>
      <c r="G112" s="149">
        <f>G113+G114</f>
        <v>202.1778</v>
      </c>
      <c r="H112" s="149">
        <f>H113+H114</f>
        <v>202.1778</v>
      </c>
      <c r="I112" s="207">
        <f t="shared" si="2"/>
        <v>100</v>
      </c>
    </row>
    <row r="113" spans="1:9" ht="27" customHeight="1">
      <c r="A113" s="168"/>
      <c r="B113" s="184" t="s">
        <v>298</v>
      </c>
      <c r="C113" s="148" t="s">
        <v>39</v>
      </c>
      <c r="D113" s="148" t="s">
        <v>152</v>
      </c>
      <c r="E113" s="148" t="s">
        <v>596</v>
      </c>
      <c r="F113" s="148" t="s">
        <v>27</v>
      </c>
      <c r="G113" s="149">
        <v>131.87</v>
      </c>
      <c r="H113" s="149">
        <v>70.3078</v>
      </c>
      <c r="I113" s="207">
        <f t="shared" si="2"/>
        <v>53.31599302343216</v>
      </c>
    </row>
    <row r="114" spans="1:9" ht="30" customHeight="1">
      <c r="A114" s="168"/>
      <c r="B114" s="173" t="s">
        <v>337</v>
      </c>
      <c r="C114" s="148" t="s">
        <v>39</v>
      </c>
      <c r="D114" s="148" t="s">
        <v>152</v>
      </c>
      <c r="E114" s="148" t="s">
        <v>58</v>
      </c>
      <c r="F114" s="148" t="s">
        <v>340</v>
      </c>
      <c r="G114" s="154">
        <v>70.3078</v>
      </c>
      <c r="H114" s="154">
        <v>131.87</v>
      </c>
      <c r="I114" s="207">
        <f t="shared" si="2"/>
        <v>187.56098185407595</v>
      </c>
    </row>
    <row r="115" spans="1:9" ht="55.5" customHeight="1">
      <c r="A115" s="168"/>
      <c r="B115" s="150" t="s">
        <v>578</v>
      </c>
      <c r="C115" s="148" t="s">
        <v>39</v>
      </c>
      <c r="D115" s="148" t="s">
        <v>152</v>
      </c>
      <c r="E115" s="148" t="s">
        <v>4</v>
      </c>
      <c r="F115" s="148"/>
      <c r="G115" s="149">
        <f>G116</f>
        <v>286.4</v>
      </c>
      <c r="H115" s="149">
        <f>H116</f>
        <v>286.4</v>
      </c>
      <c r="I115" s="207">
        <f t="shared" si="2"/>
        <v>100</v>
      </c>
    </row>
    <row r="116" spans="1:9" ht="27" customHeight="1">
      <c r="A116" s="168"/>
      <c r="B116" s="184" t="s">
        <v>298</v>
      </c>
      <c r="C116" s="148" t="s">
        <v>39</v>
      </c>
      <c r="D116" s="148" t="s">
        <v>152</v>
      </c>
      <c r="E116" s="148" t="s">
        <v>5</v>
      </c>
      <c r="F116" s="148" t="s">
        <v>27</v>
      </c>
      <c r="G116" s="149">
        <v>286.4</v>
      </c>
      <c r="H116" s="149">
        <v>286.4</v>
      </c>
      <c r="I116" s="207">
        <f t="shared" si="2"/>
        <v>100</v>
      </c>
    </row>
    <row r="117" spans="1:9" ht="56.25" customHeight="1">
      <c r="A117" s="168"/>
      <c r="B117" s="150" t="s">
        <v>575</v>
      </c>
      <c r="C117" s="148" t="s">
        <v>39</v>
      </c>
      <c r="D117" s="148" t="s">
        <v>152</v>
      </c>
      <c r="E117" s="148" t="s">
        <v>135</v>
      </c>
      <c r="F117" s="148"/>
      <c r="G117" s="149">
        <f>G118</f>
        <v>740.8</v>
      </c>
      <c r="H117" s="149">
        <f>H118</f>
        <v>740.8</v>
      </c>
      <c r="I117" s="207">
        <f t="shared" si="2"/>
        <v>100</v>
      </c>
    </row>
    <row r="118" spans="1:9" ht="27" customHeight="1">
      <c r="A118" s="168"/>
      <c r="B118" s="184" t="s">
        <v>298</v>
      </c>
      <c r="C118" s="148" t="s">
        <v>39</v>
      </c>
      <c r="D118" s="148" t="s">
        <v>152</v>
      </c>
      <c r="E118" s="148" t="s">
        <v>134</v>
      </c>
      <c r="F118" s="148" t="s">
        <v>27</v>
      </c>
      <c r="G118" s="149">
        <v>740.8</v>
      </c>
      <c r="H118" s="149">
        <v>740.8</v>
      </c>
      <c r="I118" s="207">
        <f t="shared" si="2"/>
        <v>100</v>
      </c>
    </row>
    <row r="119" spans="1:9" ht="14.25" customHeight="1">
      <c r="A119" s="168"/>
      <c r="B119" s="172" t="s">
        <v>360</v>
      </c>
      <c r="C119" s="148" t="s">
        <v>39</v>
      </c>
      <c r="D119" s="148" t="s">
        <v>152</v>
      </c>
      <c r="E119" s="148" t="s">
        <v>361</v>
      </c>
      <c r="F119" s="148"/>
      <c r="G119" s="149">
        <f>G120+G122+G126+G128</f>
        <v>21050.05256</v>
      </c>
      <c r="H119" s="149">
        <f>H120+H122+H126+H128</f>
        <v>19948.31997</v>
      </c>
      <c r="I119" s="207">
        <f t="shared" si="2"/>
        <v>94.76612903051108</v>
      </c>
    </row>
    <row r="120" spans="1:9" ht="41.25" customHeight="1">
      <c r="A120" s="168"/>
      <c r="B120" s="172" t="s">
        <v>116</v>
      </c>
      <c r="C120" s="148" t="s">
        <v>39</v>
      </c>
      <c r="D120" s="148" t="s">
        <v>152</v>
      </c>
      <c r="E120" s="148" t="s">
        <v>117</v>
      </c>
      <c r="F120" s="148"/>
      <c r="G120" s="149">
        <f>G121</f>
        <v>1251.43988</v>
      </c>
      <c r="H120" s="149">
        <f>H121</f>
        <v>1195.58844</v>
      </c>
      <c r="I120" s="207">
        <f t="shared" si="2"/>
        <v>95.53702571792742</v>
      </c>
    </row>
    <row r="121" spans="1:9" ht="25.5">
      <c r="A121" s="168"/>
      <c r="B121" s="173" t="s">
        <v>337</v>
      </c>
      <c r="C121" s="148" t="s">
        <v>39</v>
      </c>
      <c r="D121" s="148" t="s">
        <v>152</v>
      </c>
      <c r="E121" s="148" t="s">
        <v>117</v>
      </c>
      <c r="F121" s="148" t="s">
        <v>340</v>
      </c>
      <c r="G121" s="149">
        <v>1251.43988</v>
      </c>
      <c r="H121" s="149">
        <v>1195.58844</v>
      </c>
      <c r="I121" s="207">
        <f t="shared" si="2"/>
        <v>95.53702571792742</v>
      </c>
    </row>
    <row r="122" spans="1:9" ht="25.5">
      <c r="A122" s="168"/>
      <c r="B122" s="172" t="s">
        <v>242</v>
      </c>
      <c r="C122" s="148" t="s">
        <v>39</v>
      </c>
      <c r="D122" s="148" t="s">
        <v>152</v>
      </c>
      <c r="E122" s="148" t="s">
        <v>243</v>
      </c>
      <c r="F122" s="148"/>
      <c r="G122" s="149">
        <f>G123+G124+G125</f>
        <v>19221.41268</v>
      </c>
      <c r="H122" s="149">
        <f>H123+H124+H125</f>
        <v>18175.53153</v>
      </c>
      <c r="I122" s="207">
        <f t="shared" si="2"/>
        <v>94.55877064078517</v>
      </c>
    </row>
    <row r="123" spans="1:9" ht="54" customHeight="1">
      <c r="A123" s="168"/>
      <c r="B123" s="173" t="s">
        <v>336</v>
      </c>
      <c r="C123" s="148" t="s">
        <v>39</v>
      </c>
      <c r="D123" s="148" t="s">
        <v>152</v>
      </c>
      <c r="E123" s="148" t="s">
        <v>243</v>
      </c>
      <c r="F123" s="148" t="s">
        <v>339</v>
      </c>
      <c r="G123" s="149">
        <f>9259.64468-60.714</f>
        <v>9198.93068</v>
      </c>
      <c r="H123" s="149">
        <v>8584.44122</v>
      </c>
      <c r="I123" s="207">
        <f t="shared" si="2"/>
        <v>93.31999031870085</v>
      </c>
    </row>
    <row r="124" spans="1:9" ht="25.5">
      <c r="A124" s="168"/>
      <c r="B124" s="173" t="s">
        <v>337</v>
      </c>
      <c r="C124" s="148" t="s">
        <v>39</v>
      </c>
      <c r="D124" s="148" t="s">
        <v>152</v>
      </c>
      <c r="E124" s="148" t="s">
        <v>243</v>
      </c>
      <c r="F124" s="148" t="s">
        <v>340</v>
      </c>
      <c r="G124" s="149">
        <v>9792.482</v>
      </c>
      <c r="H124" s="149">
        <v>9420.85688</v>
      </c>
      <c r="I124" s="207">
        <f t="shared" si="2"/>
        <v>96.20499562827891</v>
      </c>
    </row>
    <row r="125" spans="1:9" ht="18" customHeight="1">
      <c r="A125" s="168"/>
      <c r="B125" s="173" t="s">
        <v>338</v>
      </c>
      <c r="C125" s="148" t="s">
        <v>39</v>
      </c>
      <c r="D125" s="148" t="s">
        <v>152</v>
      </c>
      <c r="E125" s="148" t="s">
        <v>243</v>
      </c>
      <c r="F125" s="148" t="s">
        <v>341</v>
      </c>
      <c r="G125" s="149">
        <v>230</v>
      </c>
      <c r="H125" s="149">
        <v>170.23343</v>
      </c>
      <c r="I125" s="207">
        <f t="shared" si="2"/>
        <v>74.01453478260869</v>
      </c>
    </row>
    <row r="126" spans="1:9" ht="55.5" customHeight="1">
      <c r="A126" s="168"/>
      <c r="B126" s="185" t="s">
        <v>521</v>
      </c>
      <c r="C126" s="148" t="s">
        <v>39</v>
      </c>
      <c r="D126" s="148" t="s">
        <v>152</v>
      </c>
      <c r="E126" s="148" t="s">
        <v>241</v>
      </c>
      <c r="F126" s="148"/>
      <c r="G126" s="154">
        <v>34.9</v>
      </c>
      <c r="H126" s="154">
        <f>H127</f>
        <v>34.9</v>
      </c>
      <c r="I126" s="207">
        <f t="shared" si="2"/>
        <v>100</v>
      </c>
    </row>
    <row r="127" spans="1:9" ht="30" customHeight="1">
      <c r="A127" s="168"/>
      <c r="B127" s="173" t="s">
        <v>337</v>
      </c>
      <c r="C127" s="148" t="s">
        <v>39</v>
      </c>
      <c r="D127" s="148" t="s">
        <v>152</v>
      </c>
      <c r="E127" s="148" t="s">
        <v>241</v>
      </c>
      <c r="F127" s="148" t="s">
        <v>340</v>
      </c>
      <c r="G127" s="154">
        <v>34.9</v>
      </c>
      <c r="H127" s="154">
        <v>34.9</v>
      </c>
      <c r="I127" s="207">
        <f t="shared" si="2"/>
        <v>100</v>
      </c>
    </row>
    <row r="128" spans="1:9" ht="53.25" customHeight="1">
      <c r="A128" s="168"/>
      <c r="B128" s="173" t="s">
        <v>366</v>
      </c>
      <c r="C128" s="148" t="s">
        <v>39</v>
      </c>
      <c r="D128" s="148" t="s">
        <v>152</v>
      </c>
      <c r="E128" s="148" t="s">
        <v>161</v>
      </c>
      <c r="F128" s="148"/>
      <c r="G128" s="154">
        <f>G129</f>
        <v>542.3</v>
      </c>
      <c r="H128" s="154">
        <f>H129</f>
        <v>542.3</v>
      </c>
      <c r="I128" s="207">
        <f t="shared" si="2"/>
        <v>100</v>
      </c>
    </row>
    <row r="129" spans="1:9" ht="18.75" customHeight="1">
      <c r="A129" s="168"/>
      <c r="B129" s="173" t="s">
        <v>338</v>
      </c>
      <c r="C129" s="148" t="s">
        <v>39</v>
      </c>
      <c r="D129" s="148" t="s">
        <v>152</v>
      </c>
      <c r="E129" s="148" t="s">
        <v>161</v>
      </c>
      <c r="F129" s="148" t="s">
        <v>341</v>
      </c>
      <c r="G129" s="154">
        <f>462.3+80</f>
        <v>542.3</v>
      </c>
      <c r="H129" s="154">
        <v>542.3</v>
      </c>
      <c r="I129" s="207">
        <f t="shared" si="2"/>
        <v>100</v>
      </c>
    </row>
    <row r="130" spans="1:9" ht="65.25" customHeight="1">
      <c r="A130" s="168"/>
      <c r="B130" s="173" t="s">
        <v>579</v>
      </c>
      <c r="C130" s="148" t="s">
        <v>39</v>
      </c>
      <c r="D130" s="148" t="s">
        <v>152</v>
      </c>
      <c r="E130" s="148" t="s">
        <v>133</v>
      </c>
      <c r="F130" s="148"/>
      <c r="G130" s="154">
        <v>80</v>
      </c>
      <c r="H130" s="154">
        <f>H131</f>
        <v>80</v>
      </c>
      <c r="I130" s="207">
        <f t="shared" si="2"/>
        <v>100</v>
      </c>
    </row>
    <row r="131" spans="1:9" ht="30" customHeight="1">
      <c r="A131" s="168"/>
      <c r="B131" s="173" t="s">
        <v>337</v>
      </c>
      <c r="C131" s="148" t="s">
        <v>39</v>
      </c>
      <c r="D131" s="148" t="s">
        <v>152</v>
      </c>
      <c r="E131" s="148" t="s">
        <v>133</v>
      </c>
      <c r="F131" s="148" t="s">
        <v>340</v>
      </c>
      <c r="G131" s="154">
        <v>80</v>
      </c>
      <c r="H131" s="154">
        <v>80</v>
      </c>
      <c r="I131" s="207">
        <f t="shared" si="2"/>
        <v>100</v>
      </c>
    </row>
    <row r="132" spans="1:9" ht="67.5" customHeight="1">
      <c r="A132" s="168"/>
      <c r="B132" s="173" t="s">
        <v>31</v>
      </c>
      <c r="C132" s="148" t="s">
        <v>39</v>
      </c>
      <c r="D132" s="148" t="s">
        <v>152</v>
      </c>
      <c r="E132" s="148" t="s">
        <v>32</v>
      </c>
      <c r="F132" s="148"/>
      <c r="G132" s="154">
        <v>20</v>
      </c>
      <c r="H132" s="154">
        <f>H133</f>
        <v>20</v>
      </c>
      <c r="I132" s="207">
        <f t="shared" si="2"/>
        <v>100</v>
      </c>
    </row>
    <row r="133" spans="1:9" ht="30" customHeight="1">
      <c r="A133" s="168"/>
      <c r="B133" s="173" t="s">
        <v>337</v>
      </c>
      <c r="C133" s="148" t="s">
        <v>39</v>
      </c>
      <c r="D133" s="148" t="s">
        <v>152</v>
      </c>
      <c r="E133" s="148" t="s">
        <v>32</v>
      </c>
      <c r="F133" s="148" t="s">
        <v>340</v>
      </c>
      <c r="G133" s="154">
        <v>20</v>
      </c>
      <c r="H133" s="154">
        <v>20</v>
      </c>
      <c r="I133" s="207">
        <f t="shared" si="2"/>
        <v>100</v>
      </c>
    </row>
    <row r="134" spans="1:9" ht="27.75" customHeight="1">
      <c r="A134" s="168"/>
      <c r="B134" s="172" t="s">
        <v>50</v>
      </c>
      <c r="C134" s="148" t="s">
        <v>39</v>
      </c>
      <c r="D134" s="148" t="s">
        <v>152</v>
      </c>
      <c r="E134" s="148" t="s">
        <v>499</v>
      </c>
      <c r="F134" s="177"/>
      <c r="G134" s="154">
        <f>G135</f>
        <v>81.19319</v>
      </c>
      <c r="H134" s="154">
        <f>H135</f>
        <v>0</v>
      </c>
      <c r="I134" s="207">
        <f t="shared" si="2"/>
        <v>0</v>
      </c>
    </row>
    <row r="135" spans="1:9" ht="16.5" customHeight="1">
      <c r="A135" s="168"/>
      <c r="B135" s="173" t="s">
        <v>338</v>
      </c>
      <c r="C135" s="148" t="s">
        <v>39</v>
      </c>
      <c r="D135" s="148" t="s">
        <v>152</v>
      </c>
      <c r="E135" s="148" t="s">
        <v>499</v>
      </c>
      <c r="F135" s="148" t="s">
        <v>341</v>
      </c>
      <c r="G135" s="154">
        <v>81.19319</v>
      </c>
      <c r="H135" s="154">
        <v>0</v>
      </c>
      <c r="I135" s="207">
        <f t="shared" si="2"/>
        <v>0</v>
      </c>
    </row>
    <row r="136" spans="1:9" ht="16.5" customHeight="1">
      <c r="A136" s="168"/>
      <c r="B136" s="174" t="s">
        <v>348</v>
      </c>
      <c r="C136" s="170" t="s">
        <v>39</v>
      </c>
      <c r="D136" s="170" t="s">
        <v>349</v>
      </c>
      <c r="E136" s="170"/>
      <c r="F136" s="170"/>
      <c r="G136" s="153">
        <f aca="true" t="shared" si="4" ref="G136:H138">G137</f>
        <v>386.654</v>
      </c>
      <c r="H136" s="153">
        <f t="shared" si="4"/>
        <v>386.654</v>
      </c>
      <c r="I136" s="206">
        <f t="shared" si="2"/>
        <v>100</v>
      </c>
    </row>
    <row r="137" spans="1:9" ht="15" customHeight="1">
      <c r="A137" s="168"/>
      <c r="B137" s="172" t="s">
        <v>360</v>
      </c>
      <c r="C137" s="148" t="s">
        <v>39</v>
      </c>
      <c r="D137" s="148" t="s">
        <v>349</v>
      </c>
      <c r="E137" s="148" t="s">
        <v>244</v>
      </c>
      <c r="F137" s="148"/>
      <c r="G137" s="154">
        <f t="shared" si="4"/>
        <v>386.654</v>
      </c>
      <c r="H137" s="154">
        <f t="shared" si="4"/>
        <v>386.654</v>
      </c>
      <c r="I137" s="207">
        <f t="shared" si="2"/>
        <v>100</v>
      </c>
    </row>
    <row r="138" spans="1:9" ht="39.75" customHeight="1">
      <c r="A138" s="168"/>
      <c r="B138" s="173" t="s">
        <v>245</v>
      </c>
      <c r="C138" s="148" t="s">
        <v>39</v>
      </c>
      <c r="D138" s="148" t="s">
        <v>349</v>
      </c>
      <c r="E138" s="148" t="s">
        <v>246</v>
      </c>
      <c r="F138" s="148"/>
      <c r="G138" s="154">
        <f t="shared" si="4"/>
        <v>386.654</v>
      </c>
      <c r="H138" s="154">
        <f t="shared" si="4"/>
        <v>386.654</v>
      </c>
      <c r="I138" s="207">
        <f t="shared" si="2"/>
        <v>100</v>
      </c>
    </row>
    <row r="139" spans="1:9" ht="15.75" customHeight="1">
      <c r="A139" s="168"/>
      <c r="B139" s="186" t="s">
        <v>342</v>
      </c>
      <c r="C139" s="148" t="s">
        <v>39</v>
      </c>
      <c r="D139" s="148" t="s">
        <v>349</v>
      </c>
      <c r="E139" s="148" t="s">
        <v>246</v>
      </c>
      <c r="F139" s="148"/>
      <c r="G139" s="154">
        <f>G140+G141</f>
        <v>386.654</v>
      </c>
      <c r="H139" s="154">
        <f>H140+H141</f>
        <v>386.654</v>
      </c>
      <c r="I139" s="207">
        <f t="shared" si="2"/>
        <v>100</v>
      </c>
    </row>
    <row r="140" spans="1:9" ht="53.25" customHeight="1">
      <c r="A140" s="168"/>
      <c r="B140" s="173" t="s">
        <v>336</v>
      </c>
      <c r="C140" s="148" t="s">
        <v>39</v>
      </c>
      <c r="D140" s="148" t="s">
        <v>349</v>
      </c>
      <c r="E140" s="148" t="s">
        <v>246</v>
      </c>
      <c r="F140" s="148" t="s">
        <v>339</v>
      </c>
      <c r="G140" s="154">
        <v>295.403</v>
      </c>
      <c r="H140" s="154">
        <v>295.403</v>
      </c>
      <c r="I140" s="207">
        <f t="shared" si="2"/>
        <v>100</v>
      </c>
    </row>
    <row r="141" spans="1:9" ht="27" customHeight="1">
      <c r="A141" s="168"/>
      <c r="B141" s="173" t="s">
        <v>337</v>
      </c>
      <c r="C141" s="148" t="s">
        <v>39</v>
      </c>
      <c r="D141" s="148" t="s">
        <v>349</v>
      </c>
      <c r="E141" s="148" t="s">
        <v>246</v>
      </c>
      <c r="F141" s="148" t="s">
        <v>340</v>
      </c>
      <c r="G141" s="154">
        <v>91.251</v>
      </c>
      <c r="H141" s="154">
        <v>91.251</v>
      </c>
      <c r="I141" s="207">
        <f t="shared" si="2"/>
        <v>100</v>
      </c>
    </row>
    <row r="142" spans="1:9" ht="15.75" customHeight="1">
      <c r="A142" s="168"/>
      <c r="B142" s="171" t="s">
        <v>509</v>
      </c>
      <c r="C142" s="170" t="s">
        <v>39</v>
      </c>
      <c r="D142" s="170" t="s">
        <v>510</v>
      </c>
      <c r="E142" s="170"/>
      <c r="F142" s="170"/>
      <c r="G142" s="153">
        <f>G143</f>
        <v>382.3</v>
      </c>
      <c r="H142" s="153">
        <f>H143</f>
        <v>377.73166999999995</v>
      </c>
      <c r="I142" s="206">
        <f aca="true" t="shared" si="5" ref="I142:I205">H142/G142*100</f>
        <v>98.80504054407531</v>
      </c>
    </row>
    <row r="143" spans="1:9" ht="17.25" customHeight="1">
      <c r="A143" s="168"/>
      <c r="B143" s="173" t="s">
        <v>360</v>
      </c>
      <c r="C143" s="148" t="s">
        <v>39</v>
      </c>
      <c r="D143" s="148" t="s">
        <v>510</v>
      </c>
      <c r="E143" s="148" t="s">
        <v>361</v>
      </c>
      <c r="F143" s="148"/>
      <c r="G143" s="154">
        <f>G144</f>
        <v>382.3</v>
      </c>
      <c r="H143" s="154">
        <f>H144</f>
        <v>377.73166999999995</v>
      </c>
      <c r="I143" s="207">
        <f t="shared" si="5"/>
        <v>98.80504054407531</v>
      </c>
    </row>
    <row r="144" spans="1:9" ht="42" customHeight="1">
      <c r="A144" s="168"/>
      <c r="B144" s="172" t="s">
        <v>489</v>
      </c>
      <c r="C144" s="148" t="s">
        <v>39</v>
      </c>
      <c r="D144" s="148" t="s">
        <v>510</v>
      </c>
      <c r="E144" s="148" t="s">
        <v>361</v>
      </c>
      <c r="F144" s="148"/>
      <c r="G144" s="154">
        <f>G146+G145</f>
        <v>382.3</v>
      </c>
      <c r="H144" s="154">
        <f>H146+H145</f>
        <v>377.73166999999995</v>
      </c>
      <c r="I144" s="207">
        <f t="shared" si="5"/>
        <v>98.80504054407531</v>
      </c>
    </row>
    <row r="145" spans="1:9" ht="15" customHeight="1">
      <c r="A145" s="168"/>
      <c r="B145" s="186" t="s">
        <v>342</v>
      </c>
      <c r="C145" s="177" t="s">
        <v>39</v>
      </c>
      <c r="D145" s="177" t="s">
        <v>510</v>
      </c>
      <c r="E145" s="177" t="s">
        <v>94</v>
      </c>
      <c r="F145" s="148"/>
      <c r="G145" s="154">
        <f>G147+G148</f>
        <v>355</v>
      </c>
      <c r="H145" s="154">
        <v>350.9</v>
      </c>
      <c r="I145" s="207">
        <f t="shared" si="5"/>
        <v>98.8450704225352</v>
      </c>
    </row>
    <row r="146" spans="1:9" ht="57" customHeight="1">
      <c r="A146" s="168"/>
      <c r="B146" s="173" t="s">
        <v>336</v>
      </c>
      <c r="C146" s="148" t="s">
        <v>39</v>
      </c>
      <c r="D146" s="148" t="s">
        <v>510</v>
      </c>
      <c r="E146" s="148" t="s">
        <v>232</v>
      </c>
      <c r="F146" s="148" t="s">
        <v>339</v>
      </c>
      <c r="G146" s="154">
        <v>27.3</v>
      </c>
      <c r="H146" s="154">
        <v>26.83167</v>
      </c>
      <c r="I146" s="207">
        <f t="shared" si="5"/>
        <v>98.2845054945055</v>
      </c>
    </row>
    <row r="147" spans="1:9" ht="52.5" customHeight="1">
      <c r="A147" s="168"/>
      <c r="B147" s="173" t="s">
        <v>336</v>
      </c>
      <c r="C147" s="148" t="s">
        <v>39</v>
      </c>
      <c r="D147" s="148" t="s">
        <v>510</v>
      </c>
      <c r="E147" s="148" t="s">
        <v>94</v>
      </c>
      <c r="F147" s="148" t="s">
        <v>339</v>
      </c>
      <c r="G147" s="154">
        <v>326.862</v>
      </c>
      <c r="H147" s="154">
        <v>322.762</v>
      </c>
      <c r="I147" s="207">
        <f t="shared" si="5"/>
        <v>98.74564801047536</v>
      </c>
    </row>
    <row r="148" spans="1:9" ht="28.5" customHeight="1">
      <c r="A148" s="168"/>
      <c r="B148" s="173" t="s">
        <v>337</v>
      </c>
      <c r="C148" s="148" t="s">
        <v>39</v>
      </c>
      <c r="D148" s="148" t="s">
        <v>510</v>
      </c>
      <c r="E148" s="148" t="s">
        <v>94</v>
      </c>
      <c r="F148" s="148" t="s">
        <v>340</v>
      </c>
      <c r="G148" s="154">
        <v>28.138</v>
      </c>
      <c r="H148" s="154">
        <v>28.138</v>
      </c>
      <c r="I148" s="207">
        <f t="shared" si="5"/>
        <v>100</v>
      </c>
    </row>
    <row r="149" spans="1:9" ht="32.25" customHeight="1">
      <c r="A149" s="168"/>
      <c r="B149" s="174" t="s">
        <v>24</v>
      </c>
      <c r="C149" s="170" t="s">
        <v>39</v>
      </c>
      <c r="D149" s="170" t="s">
        <v>25</v>
      </c>
      <c r="E149" s="170"/>
      <c r="F149" s="170"/>
      <c r="G149" s="153">
        <f>G150</f>
        <v>3981.0699999999997</v>
      </c>
      <c r="H149" s="153">
        <f>H150</f>
        <v>3981.0694399999998</v>
      </c>
      <c r="I149" s="206">
        <f t="shared" si="5"/>
        <v>99.99998593342995</v>
      </c>
    </row>
    <row r="150" spans="1:9" ht="18.75" customHeight="1">
      <c r="A150" s="168"/>
      <c r="B150" s="172" t="s">
        <v>360</v>
      </c>
      <c r="C150" s="148" t="s">
        <v>39</v>
      </c>
      <c r="D150" s="148" t="s">
        <v>25</v>
      </c>
      <c r="E150" s="148" t="s">
        <v>361</v>
      </c>
      <c r="F150" s="148"/>
      <c r="G150" s="154">
        <f>G151+G153+G155</f>
        <v>3981.0699999999997</v>
      </c>
      <c r="H150" s="154">
        <f>H151+H153+H155</f>
        <v>3981.0694399999998</v>
      </c>
      <c r="I150" s="207">
        <f t="shared" si="5"/>
        <v>99.99998593342995</v>
      </c>
    </row>
    <row r="151" spans="1:9" ht="42.75" customHeight="1">
      <c r="A151" s="168"/>
      <c r="B151" s="172" t="s">
        <v>490</v>
      </c>
      <c r="C151" s="148" t="s">
        <v>39</v>
      </c>
      <c r="D151" s="148" t="s">
        <v>25</v>
      </c>
      <c r="E151" s="148" t="s">
        <v>491</v>
      </c>
      <c r="F151" s="148"/>
      <c r="G151" s="154">
        <f>G152</f>
        <v>763.36548</v>
      </c>
      <c r="H151" s="154">
        <f>H152</f>
        <v>763.365</v>
      </c>
      <c r="I151" s="207">
        <f t="shared" si="5"/>
        <v>99.99993712055199</v>
      </c>
    </row>
    <row r="152" spans="1:9" ht="28.5" customHeight="1">
      <c r="A152" s="168"/>
      <c r="B152" s="173" t="s">
        <v>337</v>
      </c>
      <c r="C152" s="148" t="s">
        <v>39</v>
      </c>
      <c r="D152" s="148" t="s">
        <v>25</v>
      </c>
      <c r="E152" s="148" t="s">
        <v>491</v>
      </c>
      <c r="F152" s="148" t="s">
        <v>340</v>
      </c>
      <c r="G152" s="154">
        <v>763.36548</v>
      </c>
      <c r="H152" s="154">
        <v>763.365</v>
      </c>
      <c r="I152" s="207">
        <f t="shared" si="5"/>
        <v>99.99993712055199</v>
      </c>
    </row>
    <row r="153" spans="1:9" ht="39.75" customHeight="1">
      <c r="A153" s="168"/>
      <c r="B153" s="172" t="s">
        <v>374</v>
      </c>
      <c r="C153" s="148" t="s">
        <v>39</v>
      </c>
      <c r="D153" s="148" t="s">
        <v>25</v>
      </c>
      <c r="E153" s="148" t="s">
        <v>375</v>
      </c>
      <c r="F153" s="148"/>
      <c r="G153" s="154">
        <f>G154</f>
        <v>222.18</v>
      </c>
      <c r="H153" s="154">
        <f>H154</f>
        <v>222.18</v>
      </c>
      <c r="I153" s="207">
        <f t="shared" si="5"/>
        <v>100</v>
      </c>
    </row>
    <row r="154" spans="1:9" ht="28.5" customHeight="1">
      <c r="A154" s="168"/>
      <c r="B154" s="173" t="s">
        <v>337</v>
      </c>
      <c r="C154" s="148" t="s">
        <v>39</v>
      </c>
      <c r="D154" s="148" t="s">
        <v>25</v>
      </c>
      <c r="E154" s="148" t="s">
        <v>375</v>
      </c>
      <c r="F154" s="148" t="s">
        <v>340</v>
      </c>
      <c r="G154" s="154">
        <v>222.18</v>
      </c>
      <c r="H154" s="154">
        <v>222.18</v>
      </c>
      <c r="I154" s="207">
        <f t="shared" si="5"/>
        <v>100</v>
      </c>
    </row>
    <row r="155" spans="1:9" ht="39.75" customHeight="1">
      <c r="A155" s="182"/>
      <c r="B155" s="172" t="s">
        <v>376</v>
      </c>
      <c r="C155" s="148" t="s">
        <v>39</v>
      </c>
      <c r="D155" s="148" t="s">
        <v>25</v>
      </c>
      <c r="E155" s="148" t="s">
        <v>377</v>
      </c>
      <c r="F155" s="177"/>
      <c r="G155" s="154">
        <f>G156+G157</f>
        <v>2995.52452</v>
      </c>
      <c r="H155" s="154">
        <f>H156+H157</f>
        <v>2995.5244399999997</v>
      </c>
      <c r="I155" s="207">
        <f t="shared" si="5"/>
        <v>99.99999732934917</v>
      </c>
    </row>
    <row r="156" spans="1:9" ht="54.75" customHeight="1">
      <c r="A156" s="182"/>
      <c r="B156" s="173" t="s">
        <v>336</v>
      </c>
      <c r="C156" s="148" t="s">
        <v>39</v>
      </c>
      <c r="D156" s="148" t="s">
        <v>25</v>
      </c>
      <c r="E156" s="148" t="s">
        <v>377</v>
      </c>
      <c r="F156" s="148" t="s">
        <v>339</v>
      </c>
      <c r="G156" s="154">
        <f>2857.617+60.714</f>
        <v>2918.331</v>
      </c>
      <c r="H156" s="154">
        <v>2918.33092</v>
      </c>
      <c r="I156" s="207">
        <f t="shared" si="5"/>
        <v>99.99999725870711</v>
      </c>
    </row>
    <row r="157" spans="1:9" ht="28.5" customHeight="1">
      <c r="A157" s="182"/>
      <c r="B157" s="173" t="s">
        <v>337</v>
      </c>
      <c r="C157" s="148" t="s">
        <v>39</v>
      </c>
      <c r="D157" s="148" t="s">
        <v>25</v>
      </c>
      <c r="E157" s="148" t="s">
        <v>377</v>
      </c>
      <c r="F157" s="148" t="s">
        <v>340</v>
      </c>
      <c r="G157" s="154">
        <v>77.19352</v>
      </c>
      <c r="H157" s="154">
        <v>77.19352</v>
      </c>
      <c r="I157" s="207">
        <f t="shared" si="5"/>
        <v>100</v>
      </c>
    </row>
    <row r="158" spans="1:9" ht="28.5" customHeight="1">
      <c r="A158" s="182"/>
      <c r="B158" s="171" t="s">
        <v>61</v>
      </c>
      <c r="C158" s="170" t="s">
        <v>39</v>
      </c>
      <c r="D158" s="170" t="s">
        <v>409</v>
      </c>
      <c r="E158" s="170"/>
      <c r="F158" s="170"/>
      <c r="G158" s="153">
        <f>G159+G162</f>
        <v>510</v>
      </c>
      <c r="H158" s="153">
        <f>H159+H162</f>
        <v>508.94</v>
      </c>
      <c r="I158" s="206">
        <f t="shared" si="5"/>
        <v>99.7921568627451</v>
      </c>
    </row>
    <row r="159" spans="1:9" ht="42" customHeight="1">
      <c r="A159" s="182"/>
      <c r="B159" s="172" t="s">
        <v>193</v>
      </c>
      <c r="C159" s="148" t="s">
        <v>39</v>
      </c>
      <c r="D159" s="148" t="s">
        <v>409</v>
      </c>
      <c r="E159" s="187" t="s">
        <v>194</v>
      </c>
      <c r="F159" s="148"/>
      <c r="G159" s="154">
        <f>G160</f>
        <v>100</v>
      </c>
      <c r="H159" s="154">
        <f>H160</f>
        <v>98.94</v>
      </c>
      <c r="I159" s="207">
        <f t="shared" si="5"/>
        <v>98.94</v>
      </c>
    </row>
    <row r="160" spans="1:9" ht="78" customHeight="1">
      <c r="A160" s="182"/>
      <c r="B160" s="172" t="s">
        <v>412</v>
      </c>
      <c r="C160" s="148" t="s">
        <v>39</v>
      </c>
      <c r="D160" s="148" t="s">
        <v>409</v>
      </c>
      <c r="E160" s="187" t="s">
        <v>413</v>
      </c>
      <c r="F160" s="148"/>
      <c r="G160" s="154">
        <f>G161</f>
        <v>100</v>
      </c>
      <c r="H160" s="154">
        <f>H161</f>
        <v>98.94</v>
      </c>
      <c r="I160" s="207">
        <f t="shared" si="5"/>
        <v>98.94</v>
      </c>
    </row>
    <row r="161" spans="1:9" ht="29.25" customHeight="1">
      <c r="A161" s="182"/>
      <c r="B161" s="173" t="s">
        <v>337</v>
      </c>
      <c r="C161" s="148" t="s">
        <v>39</v>
      </c>
      <c r="D161" s="148" t="s">
        <v>409</v>
      </c>
      <c r="E161" s="187" t="s">
        <v>413</v>
      </c>
      <c r="F161" s="148" t="s">
        <v>340</v>
      </c>
      <c r="G161" s="154">
        <v>100</v>
      </c>
      <c r="H161" s="154">
        <v>98.94</v>
      </c>
      <c r="I161" s="207">
        <f t="shared" si="5"/>
        <v>98.94</v>
      </c>
    </row>
    <row r="162" spans="1:9" ht="39.75" customHeight="1">
      <c r="A162" s="182"/>
      <c r="B162" s="172" t="s">
        <v>332</v>
      </c>
      <c r="C162" s="148" t="s">
        <v>39</v>
      </c>
      <c r="D162" s="148" t="s">
        <v>409</v>
      </c>
      <c r="E162" s="187" t="s">
        <v>414</v>
      </c>
      <c r="F162" s="148"/>
      <c r="G162" s="154">
        <f>G163</f>
        <v>410</v>
      </c>
      <c r="H162" s="154">
        <f>H163</f>
        <v>410</v>
      </c>
      <c r="I162" s="207">
        <f t="shared" si="5"/>
        <v>100</v>
      </c>
    </row>
    <row r="163" spans="1:9" ht="78.75" customHeight="1">
      <c r="A163" s="182"/>
      <c r="B163" s="172" t="s">
        <v>373</v>
      </c>
      <c r="C163" s="148" t="s">
        <v>39</v>
      </c>
      <c r="D163" s="148" t="s">
        <v>409</v>
      </c>
      <c r="E163" s="187" t="s">
        <v>415</v>
      </c>
      <c r="F163" s="148"/>
      <c r="G163" s="154">
        <f>G164+G165</f>
        <v>410</v>
      </c>
      <c r="H163" s="154">
        <f>H164+H165</f>
        <v>410</v>
      </c>
      <c r="I163" s="207">
        <f t="shared" si="5"/>
        <v>100</v>
      </c>
    </row>
    <row r="164" spans="1:9" ht="27.75" customHeight="1">
      <c r="A164" s="182"/>
      <c r="B164" s="173" t="s">
        <v>337</v>
      </c>
      <c r="C164" s="148" t="s">
        <v>39</v>
      </c>
      <c r="D164" s="148" t="s">
        <v>409</v>
      </c>
      <c r="E164" s="187" t="s">
        <v>415</v>
      </c>
      <c r="F164" s="148" t="s">
        <v>340</v>
      </c>
      <c r="G164" s="154">
        <v>135</v>
      </c>
      <c r="H164" s="154">
        <v>135</v>
      </c>
      <c r="I164" s="207">
        <f t="shared" si="5"/>
        <v>100</v>
      </c>
    </row>
    <row r="165" spans="1:9" ht="17.25" customHeight="1">
      <c r="A165" s="168"/>
      <c r="B165" s="173" t="s">
        <v>338</v>
      </c>
      <c r="C165" s="148" t="s">
        <v>39</v>
      </c>
      <c r="D165" s="148" t="s">
        <v>409</v>
      </c>
      <c r="E165" s="148" t="s">
        <v>415</v>
      </c>
      <c r="F165" s="148" t="s">
        <v>341</v>
      </c>
      <c r="G165" s="154">
        <v>275</v>
      </c>
      <c r="H165" s="154">
        <v>275</v>
      </c>
      <c r="I165" s="207">
        <f t="shared" si="5"/>
        <v>100</v>
      </c>
    </row>
    <row r="166" spans="1:9" ht="16.5" customHeight="1">
      <c r="A166" s="168"/>
      <c r="B166" s="174" t="s">
        <v>140</v>
      </c>
      <c r="C166" s="170" t="s">
        <v>39</v>
      </c>
      <c r="D166" s="170" t="s">
        <v>527</v>
      </c>
      <c r="E166" s="170"/>
      <c r="F166" s="170"/>
      <c r="G166" s="153">
        <v>11888.89</v>
      </c>
      <c r="H166" s="153">
        <f>H167+H169+H172</f>
        <v>11888.89</v>
      </c>
      <c r="I166" s="206">
        <f t="shared" si="5"/>
        <v>100</v>
      </c>
    </row>
    <row r="167" spans="1:9" ht="114.75" customHeight="1">
      <c r="A167" s="168"/>
      <c r="B167" s="172" t="s">
        <v>51</v>
      </c>
      <c r="C167" s="148" t="s">
        <v>39</v>
      </c>
      <c r="D167" s="148" t="s">
        <v>527</v>
      </c>
      <c r="E167" s="148" t="s">
        <v>33</v>
      </c>
      <c r="F167" s="148"/>
      <c r="G167" s="154">
        <f>G168</f>
        <v>788.89</v>
      </c>
      <c r="H167" s="154">
        <f>H168</f>
        <v>788.89</v>
      </c>
      <c r="I167" s="207">
        <f t="shared" si="5"/>
        <v>100</v>
      </c>
    </row>
    <row r="168" spans="1:9" ht="25.5" customHeight="1">
      <c r="A168" s="168"/>
      <c r="B168" s="172" t="s">
        <v>337</v>
      </c>
      <c r="C168" s="148" t="s">
        <v>39</v>
      </c>
      <c r="D168" s="148" t="s">
        <v>527</v>
      </c>
      <c r="E168" s="148" t="s">
        <v>33</v>
      </c>
      <c r="F168" s="148" t="s">
        <v>340</v>
      </c>
      <c r="G168" s="154">
        <v>788.89</v>
      </c>
      <c r="H168" s="154">
        <v>788.89</v>
      </c>
      <c r="I168" s="207">
        <f t="shared" si="5"/>
        <v>100</v>
      </c>
    </row>
    <row r="169" spans="1:9" ht="84.75" customHeight="1">
      <c r="A169" s="168"/>
      <c r="B169" s="172" t="s">
        <v>52</v>
      </c>
      <c r="C169" s="148" t="s">
        <v>39</v>
      </c>
      <c r="D169" s="148" t="s">
        <v>527</v>
      </c>
      <c r="E169" s="148" t="s">
        <v>131</v>
      </c>
      <c r="F169" s="148"/>
      <c r="G169" s="154">
        <f>G170</f>
        <v>7100</v>
      </c>
      <c r="H169" s="154">
        <f>H170</f>
        <v>7100</v>
      </c>
      <c r="I169" s="207">
        <f t="shared" si="5"/>
        <v>100</v>
      </c>
    </row>
    <row r="170" spans="1:9" ht="27.75" customHeight="1">
      <c r="A170" s="168"/>
      <c r="B170" s="172" t="s">
        <v>337</v>
      </c>
      <c r="C170" s="148" t="s">
        <v>39</v>
      </c>
      <c r="D170" s="148" t="s">
        <v>527</v>
      </c>
      <c r="E170" s="148" t="s">
        <v>131</v>
      </c>
      <c r="F170" s="148" t="s">
        <v>340</v>
      </c>
      <c r="G170" s="154">
        <v>7100</v>
      </c>
      <c r="H170" s="154">
        <v>7100</v>
      </c>
      <c r="I170" s="207">
        <f t="shared" si="5"/>
        <v>100</v>
      </c>
    </row>
    <row r="171" spans="1:9" ht="13.5" customHeight="1">
      <c r="A171" s="168"/>
      <c r="B171" s="172" t="s">
        <v>360</v>
      </c>
      <c r="C171" s="148" t="s">
        <v>39</v>
      </c>
      <c r="D171" s="148" t="s">
        <v>527</v>
      </c>
      <c r="E171" s="148" t="s">
        <v>361</v>
      </c>
      <c r="F171" s="148"/>
      <c r="G171" s="154">
        <f>G172</f>
        <v>4000</v>
      </c>
      <c r="H171" s="154">
        <f>H172</f>
        <v>4000</v>
      </c>
      <c r="I171" s="207">
        <f t="shared" si="5"/>
        <v>100</v>
      </c>
    </row>
    <row r="172" spans="1:9" ht="27" customHeight="1">
      <c r="A172" s="168"/>
      <c r="B172" s="172" t="s">
        <v>416</v>
      </c>
      <c r="C172" s="148" t="s">
        <v>39</v>
      </c>
      <c r="D172" s="148" t="s">
        <v>527</v>
      </c>
      <c r="E172" s="148" t="s">
        <v>417</v>
      </c>
      <c r="F172" s="148"/>
      <c r="G172" s="154">
        <f>G173</f>
        <v>4000</v>
      </c>
      <c r="H172" s="154">
        <f>H173</f>
        <v>4000</v>
      </c>
      <c r="I172" s="207">
        <f t="shared" si="5"/>
        <v>100</v>
      </c>
    </row>
    <row r="173" spans="1:9" ht="27.75" customHeight="1">
      <c r="A173" s="168"/>
      <c r="B173" s="173" t="s">
        <v>337</v>
      </c>
      <c r="C173" s="148" t="s">
        <v>39</v>
      </c>
      <c r="D173" s="148" t="s">
        <v>527</v>
      </c>
      <c r="E173" s="148" t="s">
        <v>417</v>
      </c>
      <c r="F173" s="148" t="s">
        <v>340</v>
      </c>
      <c r="G173" s="183">
        <v>4000</v>
      </c>
      <c r="H173" s="183">
        <v>4000</v>
      </c>
      <c r="I173" s="207">
        <f t="shared" si="5"/>
        <v>100</v>
      </c>
    </row>
    <row r="174" spans="1:9" ht="14.25" customHeight="1">
      <c r="A174" s="168"/>
      <c r="B174" s="169" t="s">
        <v>356</v>
      </c>
      <c r="C174" s="170" t="s">
        <v>39</v>
      </c>
      <c r="D174" s="170" t="s">
        <v>357</v>
      </c>
      <c r="E174" s="170"/>
      <c r="F174" s="170"/>
      <c r="G174" s="153">
        <f>G175+G180</f>
        <v>14369.187</v>
      </c>
      <c r="H174" s="153">
        <f>H175+H180</f>
        <v>13823.39187</v>
      </c>
      <c r="I174" s="206">
        <f t="shared" si="5"/>
        <v>96.20162831759374</v>
      </c>
    </row>
    <row r="175" spans="1:9" ht="19.5" customHeight="1">
      <c r="A175" s="188"/>
      <c r="B175" s="175" t="s">
        <v>130</v>
      </c>
      <c r="C175" s="148" t="s">
        <v>39</v>
      </c>
      <c r="D175" s="148" t="s">
        <v>357</v>
      </c>
      <c r="E175" s="148" t="s">
        <v>524</v>
      </c>
      <c r="F175" s="148"/>
      <c r="G175" s="154">
        <f>G176+G178</f>
        <v>12705</v>
      </c>
      <c r="H175" s="154">
        <f>H176+H178</f>
        <v>12705</v>
      </c>
      <c r="I175" s="207">
        <f t="shared" si="5"/>
        <v>100</v>
      </c>
    </row>
    <row r="176" spans="1:9" ht="116.25" customHeight="1">
      <c r="A176" s="168"/>
      <c r="B176" s="172" t="s">
        <v>367</v>
      </c>
      <c r="C176" s="148" t="s">
        <v>39</v>
      </c>
      <c r="D176" s="148" t="s">
        <v>357</v>
      </c>
      <c r="E176" s="148" t="s">
        <v>522</v>
      </c>
      <c r="F176" s="148"/>
      <c r="G176" s="154">
        <v>12100</v>
      </c>
      <c r="H176" s="154">
        <f>H177</f>
        <v>12100</v>
      </c>
      <c r="I176" s="207">
        <f t="shared" si="5"/>
        <v>100</v>
      </c>
    </row>
    <row r="177" spans="1:9" ht="17.25" customHeight="1">
      <c r="A177" s="168"/>
      <c r="B177" s="173" t="s">
        <v>338</v>
      </c>
      <c r="C177" s="148" t="s">
        <v>39</v>
      </c>
      <c r="D177" s="148" t="s">
        <v>357</v>
      </c>
      <c r="E177" s="148" t="s">
        <v>522</v>
      </c>
      <c r="F177" s="148" t="s">
        <v>341</v>
      </c>
      <c r="G177" s="154">
        <v>12100</v>
      </c>
      <c r="H177" s="154">
        <v>12100</v>
      </c>
      <c r="I177" s="207">
        <f t="shared" si="5"/>
        <v>100</v>
      </c>
    </row>
    <row r="178" spans="1:9" ht="93" customHeight="1">
      <c r="A178" s="168"/>
      <c r="B178" s="172" t="s">
        <v>580</v>
      </c>
      <c r="C178" s="148" t="s">
        <v>39</v>
      </c>
      <c r="D178" s="148" t="s">
        <v>357</v>
      </c>
      <c r="E178" s="148" t="s">
        <v>523</v>
      </c>
      <c r="F178" s="148"/>
      <c r="G178" s="154">
        <f>G179</f>
        <v>605</v>
      </c>
      <c r="H178" s="154">
        <f>H179</f>
        <v>605</v>
      </c>
      <c r="I178" s="207">
        <f t="shared" si="5"/>
        <v>100</v>
      </c>
    </row>
    <row r="179" spans="1:9" ht="17.25" customHeight="1">
      <c r="A179" s="168"/>
      <c r="B179" s="173" t="s">
        <v>338</v>
      </c>
      <c r="C179" s="148" t="s">
        <v>39</v>
      </c>
      <c r="D179" s="148" t="s">
        <v>357</v>
      </c>
      <c r="E179" s="148" t="s">
        <v>523</v>
      </c>
      <c r="F179" s="148" t="s">
        <v>341</v>
      </c>
      <c r="G179" s="154">
        <v>605</v>
      </c>
      <c r="H179" s="154">
        <v>605</v>
      </c>
      <c r="I179" s="207">
        <f t="shared" si="5"/>
        <v>100</v>
      </c>
    </row>
    <row r="180" spans="1:9" ht="19.5" customHeight="1">
      <c r="A180" s="188"/>
      <c r="B180" s="175" t="s">
        <v>360</v>
      </c>
      <c r="C180" s="148" t="s">
        <v>39</v>
      </c>
      <c r="D180" s="148" t="s">
        <v>357</v>
      </c>
      <c r="E180" s="148" t="s">
        <v>361</v>
      </c>
      <c r="F180" s="148"/>
      <c r="G180" s="154">
        <f>G181</f>
        <v>1664.187</v>
      </c>
      <c r="H180" s="154">
        <f>H181</f>
        <v>1118.39187</v>
      </c>
      <c r="I180" s="207">
        <f t="shared" si="5"/>
        <v>67.20349756367524</v>
      </c>
    </row>
    <row r="181" spans="1:9" ht="27" customHeight="1">
      <c r="A181" s="168"/>
      <c r="B181" s="185" t="s">
        <v>530</v>
      </c>
      <c r="C181" s="148" t="s">
        <v>39</v>
      </c>
      <c r="D181" s="148" t="s">
        <v>357</v>
      </c>
      <c r="E181" s="148" t="s">
        <v>531</v>
      </c>
      <c r="F181" s="177"/>
      <c r="G181" s="154">
        <f>G182</f>
        <v>1664.187</v>
      </c>
      <c r="H181" s="154">
        <f>H182</f>
        <v>1118.39187</v>
      </c>
      <c r="I181" s="207">
        <f t="shared" si="5"/>
        <v>67.20349756367524</v>
      </c>
    </row>
    <row r="182" spans="1:9" ht="27.75" customHeight="1">
      <c r="A182" s="168"/>
      <c r="B182" s="173" t="s">
        <v>337</v>
      </c>
      <c r="C182" s="148" t="s">
        <v>39</v>
      </c>
      <c r="D182" s="148" t="s">
        <v>357</v>
      </c>
      <c r="E182" s="148" t="s">
        <v>531</v>
      </c>
      <c r="F182" s="148" t="s">
        <v>340</v>
      </c>
      <c r="G182" s="154">
        <v>1664.187</v>
      </c>
      <c r="H182" s="154">
        <v>1118.39187</v>
      </c>
      <c r="I182" s="207">
        <f t="shared" si="5"/>
        <v>67.20349756367524</v>
      </c>
    </row>
    <row r="183" spans="1:9" ht="18" customHeight="1">
      <c r="A183" s="168"/>
      <c r="B183" s="169" t="s">
        <v>252</v>
      </c>
      <c r="C183" s="170" t="s">
        <v>39</v>
      </c>
      <c r="D183" s="170" t="s">
        <v>253</v>
      </c>
      <c r="E183" s="170"/>
      <c r="F183" s="170"/>
      <c r="G183" s="153">
        <f>G184+G194</f>
        <v>90501.25099999999</v>
      </c>
      <c r="H183" s="153">
        <f>H184+H194</f>
        <v>85679.31103</v>
      </c>
      <c r="I183" s="206">
        <f t="shared" si="5"/>
        <v>94.67196318645364</v>
      </c>
    </row>
    <row r="184" spans="1:9" ht="54" customHeight="1">
      <c r="A184" s="168"/>
      <c r="B184" s="172" t="s">
        <v>101</v>
      </c>
      <c r="C184" s="148" t="s">
        <v>39</v>
      </c>
      <c r="D184" s="148" t="s">
        <v>253</v>
      </c>
      <c r="E184" s="148" t="s">
        <v>581</v>
      </c>
      <c r="F184" s="170"/>
      <c r="G184" s="153">
        <f>G185+G187+G189+G191</f>
        <v>88625.438</v>
      </c>
      <c r="H184" s="153">
        <f>H185+H187+H189+H191</f>
        <v>84699.31103</v>
      </c>
      <c r="I184" s="206">
        <f t="shared" si="5"/>
        <v>95.56997735796804</v>
      </c>
    </row>
    <row r="185" spans="1:9" ht="102" customHeight="1">
      <c r="A185" s="168"/>
      <c r="B185" s="172" t="s">
        <v>582</v>
      </c>
      <c r="C185" s="148" t="s">
        <v>39</v>
      </c>
      <c r="D185" s="148" t="s">
        <v>253</v>
      </c>
      <c r="E185" s="148" t="s">
        <v>34</v>
      </c>
      <c r="F185" s="170"/>
      <c r="G185" s="154">
        <f>G186</f>
        <v>989.43</v>
      </c>
      <c r="H185" s="154">
        <f>H186</f>
        <v>989.43</v>
      </c>
      <c r="I185" s="207">
        <f t="shared" si="5"/>
        <v>100</v>
      </c>
    </row>
    <row r="186" spans="1:9" ht="17.25" customHeight="1">
      <c r="A186" s="168"/>
      <c r="B186" s="173" t="s">
        <v>338</v>
      </c>
      <c r="C186" s="148" t="s">
        <v>39</v>
      </c>
      <c r="D186" s="148" t="s">
        <v>253</v>
      </c>
      <c r="E186" s="148" t="s">
        <v>34</v>
      </c>
      <c r="F186" s="148" t="s">
        <v>341</v>
      </c>
      <c r="G186" s="154">
        <v>989.43</v>
      </c>
      <c r="H186" s="154">
        <v>989.43</v>
      </c>
      <c r="I186" s="207">
        <f t="shared" si="5"/>
        <v>100</v>
      </c>
    </row>
    <row r="187" spans="1:9" ht="105" customHeight="1">
      <c r="A187" s="168"/>
      <c r="B187" s="173" t="s">
        <v>583</v>
      </c>
      <c r="C187" s="148" t="s">
        <v>39</v>
      </c>
      <c r="D187" s="148" t="s">
        <v>253</v>
      </c>
      <c r="E187" s="148" t="s">
        <v>34</v>
      </c>
      <c r="F187" s="148"/>
      <c r="G187" s="154">
        <f>G188</f>
        <v>13857.92</v>
      </c>
      <c r="H187" s="154">
        <f>H188</f>
        <v>9931.79303</v>
      </c>
      <c r="I187" s="207">
        <f t="shared" si="5"/>
        <v>71.66871384738836</v>
      </c>
    </row>
    <row r="188" spans="1:9" ht="19.5" customHeight="1">
      <c r="A188" s="168"/>
      <c r="B188" s="173" t="s">
        <v>338</v>
      </c>
      <c r="C188" s="148" t="s">
        <v>39</v>
      </c>
      <c r="D188" s="148" t="s">
        <v>253</v>
      </c>
      <c r="E188" s="148" t="s">
        <v>34</v>
      </c>
      <c r="F188" s="148" t="s">
        <v>341</v>
      </c>
      <c r="G188" s="154">
        <v>13857.92</v>
      </c>
      <c r="H188" s="154">
        <v>9931.79303</v>
      </c>
      <c r="I188" s="207">
        <f t="shared" si="5"/>
        <v>71.66871384738836</v>
      </c>
    </row>
    <row r="189" spans="1:9" ht="96" customHeight="1">
      <c r="A189" s="168"/>
      <c r="B189" s="173" t="s">
        <v>584</v>
      </c>
      <c r="C189" s="148" t="s">
        <v>39</v>
      </c>
      <c r="D189" s="148" t="s">
        <v>253</v>
      </c>
      <c r="E189" s="148" t="s">
        <v>6</v>
      </c>
      <c r="F189" s="148"/>
      <c r="G189" s="154">
        <f>G190</f>
        <v>11281.85</v>
      </c>
      <c r="H189" s="154">
        <f>H190</f>
        <v>11281.85</v>
      </c>
      <c r="I189" s="207">
        <f t="shared" si="5"/>
        <v>100</v>
      </c>
    </row>
    <row r="190" spans="1:9" ht="20.25" customHeight="1">
      <c r="A190" s="168"/>
      <c r="B190" s="173" t="s">
        <v>338</v>
      </c>
      <c r="C190" s="148" t="s">
        <v>39</v>
      </c>
      <c r="D190" s="148" t="s">
        <v>253</v>
      </c>
      <c r="E190" s="148" t="s">
        <v>6</v>
      </c>
      <c r="F190" s="148" t="s">
        <v>341</v>
      </c>
      <c r="G190" s="154">
        <v>11281.85</v>
      </c>
      <c r="H190" s="154">
        <v>11281.85</v>
      </c>
      <c r="I190" s="207">
        <f t="shared" si="5"/>
        <v>100</v>
      </c>
    </row>
    <row r="191" spans="1:9" ht="97.5" customHeight="1">
      <c r="A191" s="168"/>
      <c r="B191" s="173" t="s">
        <v>345</v>
      </c>
      <c r="C191" s="148" t="s">
        <v>39</v>
      </c>
      <c r="D191" s="148" t="s">
        <v>253</v>
      </c>
      <c r="E191" s="148" t="s">
        <v>480</v>
      </c>
      <c r="F191" s="148"/>
      <c r="G191" s="154">
        <f>G192</f>
        <v>62496.238</v>
      </c>
      <c r="H191" s="154">
        <f>H192</f>
        <v>62496.238</v>
      </c>
      <c r="I191" s="207">
        <f t="shared" si="5"/>
        <v>100</v>
      </c>
    </row>
    <row r="192" spans="1:9" ht="29.25" customHeight="1">
      <c r="A192" s="168"/>
      <c r="B192" s="173" t="s">
        <v>492</v>
      </c>
      <c r="C192" s="148" t="s">
        <v>39</v>
      </c>
      <c r="D192" s="148" t="s">
        <v>253</v>
      </c>
      <c r="E192" s="148" t="s">
        <v>480</v>
      </c>
      <c r="F192" s="148" t="s">
        <v>95</v>
      </c>
      <c r="G192" s="154">
        <v>62496.238</v>
      </c>
      <c r="H192" s="154">
        <v>62496.238</v>
      </c>
      <c r="I192" s="207">
        <f t="shared" si="5"/>
        <v>100</v>
      </c>
    </row>
    <row r="193" spans="1:9" ht="15" customHeight="1">
      <c r="A193" s="168"/>
      <c r="B193" s="172" t="s">
        <v>360</v>
      </c>
      <c r="C193" s="148" t="s">
        <v>39</v>
      </c>
      <c r="D193" s="148" t="s">
        <v>253</v>
      </c>
      <c r="E193" s="148" t="s">
        <v>244</v>
      </c>
      <c r="F193" s="148"/>
      <c r="G193" s="154">
        <f>G194</f>
        <v>1875.813</v>
      </c>
      <c r="H193" s="154">
        <f>H194</f>
        <v>980</v>
      </c>
      <c r="I193" s="207">
        <f t="shared" si="5"/>
        <v>52.24401366234267</v>
      </c>
    </row>
    <row r="194" spans="1:9" ht="28.5" customHeight="1">
      <c r="A194" s="168"/>
      <c r="B194" s="172" t="s">
        <v>532</v>
      </c>
      <c r="C194" s="148" t="s">
        <v>39</v>
      </c>
      <c r="D194" s="148" t="s">
        <v>253</v>
      </c>
      <c r="E194" s="148" t="s">
        <v>533</v>
      </c>
      <c r="F194" s="148"/>
      <c r="G194" s="154">
        <f>G195+G197</f>
        <v>1875.813</v>
      </c>
      <c r="H194" s="154">
        <f>H195+H197</f>
        <v>980</v>
      </c>
      <c r="I194" s="207">
        <f t="shared" si="5"/>
        <v>52.24401366234267</v>
      </c>
    </row>
    <row r="195" spans="1:9" ht="28.5" customHeight="1">
      <c r="A195" s="168"/>
      <c r="B195" s="173" t="s">
        <v>337</v>
      </c>
      <c r="C195" s="148" t="s">
        <v>39</v>
      </c>
      <c r="D195" s="148" t="s">
        <v>253</v>
      </c>
      <c r="E195" s="148" t="s">
        <v>533</v>
      </c>
      <c r="F195" s="148" t="s">
        <v>340</v>
      </c>
      <c r="G195" s="154">
        <v>100</v>
      </c>
      <c r="H195" s="154">
        <v>0</v>
      </c>
      <c r="I195" s="207">
        <f t="shared" si="5"/>
        <v>0</v>
      </c>
    </row>
    <row r="196" spans="1:9" ht="13.5" hidden="1">
      <c r="A196" s="182"/>
      <c r="B196" s="173" t="s">
        <v>338</v>
      </c>
      <c r="C196" s="148" t="s">
        <v>39</v>
      </c>
      <c r="D196" s="148" t="s">
        <v>253</v>
      </c>
      <c r="E196" s="148" t="s">
        <v>97</v>
      </c>
      <c r="F196" s="148" t="s">
        <v>341</v>
      </c>
      <c r="G196" s="183"/>
      <c r="H196" s="183"/>
      <c r="I196" s="207" t="e">
        <f t="shared" si="5"/>
        <v>#DIV/0!</v>
      </c>
    </row>
    <row r="197" spans="1:9" ht="15" customHeight="1">
      <c r="A197" s="168"/>
      <c r="B197" s="173" t="s">
        <v>338</v>
      </c>
      <c r="C197" s="148" t="s">
        <v>39</v>
      </c>
      <c r="D197" s="148" t="s">
        <v>253</v>
      </c>
      <c r="E197" s="148" t="s">
        <v>533</v>
      </c>
      <c r="F197" s="148" t="s">
        <v>341</v>
      </c>
      <c r="G197" s="154">
        <v>1775.813</v>
      </c>
      <c r="H197" s="154">
        <v>980</v>
      </c>
      <c r="I197" s="207">
        <f t="shared" si="5"/>
        <v>55.18599086728163</v>
      </c>
    </row>
    <row r="198" spans="1:9" ht="18" customHeight="1">
      <c r="A198" s="168"/>
      <c r="B198" s="174" t="s">
        <v>254</v>
      </c>
      <c r="C198" s="170" t="s">
        <v>39</v>
      </c>
      <c r="D198" s="170" t="s">
        <v>255</v>
      </c>
      <c r="E198" s="170"/>
      <c r="F198" s="170"/>
      <c r="G198" s="153">
        <f>G199</f>
        <v>8782.9082</v>
      </c>
      <c r="H198" s="153">
        <f>H199</f>
        <v>7843.42052</v>
      </c>
      <c r="I198" s="206">
        <f t="shared" si="5"/>
        <v>89.30322783061764</v>
      </c>
    </row>
    <row r="199" spans="1:9" ht="18" customHeight="1">
      <c r="A199" s="168"/>
      <c r="B199" s="175" t="s">
        <v>360</v>
      </c>
      <c r="C199" s="148" t="s">
        <v>39</v>
      </c>
      <c r="D199" s="148" t="s">
        <v>255</v>
      </c>
      <c r="E199" s="148" t="s">
        <v>244</v>
      </c>
      <c r="F199" s="148"/>
      <c r="G199" s="154">
        <f>G200+G202</f>
        <v>8782.9082</v>
      </c>
      <c r="H199" s="154">
        <f>H200+H202</f>
        <v>7843.42052</v>
      </c>
      <c r="I199" s="207">
        <f t="shared" si="5"/>
        <v>89.30322783061764</v>
      </c>
    </row>
    <row r="200" spans="1:9" ht="18.75" customHeight="1">
      <c r="A200" s="168"/>
      <c r="B200" s="172" t="s">
        <v>534</v>
      </c>
      <c r="C200" s="148" t="s">
        <v>39</v>
      </c>
      <c r="D200" s="148" t="s">
        <v>255</v>
      </c>
      <c r="E200" s="148" t="s">
        <v>535</v>
      </c>
      <c r="F200" s="148"/>
      <c r="G200" s="154">
        <f>G201</f>
        <v>1587</v>
      </c>
      <c r="H200" s="154">
        <f>H201</f>
        <v>1587</v>
      </c>
      <c r="I200" s="207">
        <f t="shared" si="5"/>
        <v>100</v>
      </c>
    </row>
    <row r="201" spans="1:9" ht="28.5" customHeight="1">
      <c r="A201" s="168"/>
      <c r="B201" s="173" t="s">
        <v>337</v>
      </c>
      <c r="C201" s="148" t="s">
        <v>39</v>
      </c>
      <c r="D201" s="148" t="s">
        <v>255</v>
      </c>
      <c r="E201" s="148" t="s">
        <v>535</v>
      </c>
      <c r="F201" s="148" t="s">
        <v>340</v>
      </c>
      <c r="G201" s="154">
        <v>1587</v>
      </c>
      <c r="H201" s="154">
        <v>1587</v>
      </c>
      <c r="I201" s="207">
        <f t="shared" si="5"/>
        <v>100</v>
      </c>
    </row>
    <row r="202" spans="1:9" ht="28.5" customHeight="1">
      <c r="A202" s="168"/>
      <c r="B202" s="172" t="s">
        <v>536</v>
      </c>
      <c r="C202" s="148" t="s">
        <v>39</v>
      </c>
      <c r="D202" s="148" t="s">
        <v>255</v>
      </c>
      <c r="E202" s="148" t="s">
        <v>537</v>
      </c>
      <c r="F202" s="148"/>
      <c r="G202" s="154">
        <f>G203+G204</f>
        <v>7195.9082</v>
      </c>
      <c r="H202" s="154">
        <f>H203+H204</f>
        <v>6256.42052</v>
      </c>
      <c r="I202" s="207">
        <f t="shared" si="5"/>
        <v>86.94414028238992</v>
      </c>
    </row>
    <row r="203" spans="1:9" ht="29.25" customHeight="1">
      <c r="A203" s="182"/>
      <c r="B203" s="173" t="s">
        <v>337</v>
      </c>
      <c r="C203" s="148" t="s">
        <v>39</v>
      </c>
      <c r="D203" s="148" t="s">
        <v>255</v>
      </c>
      <c r="E203" s="148" t="s">
        <v>537</v>
      </c>
      <c r="F203" s="148" t="s">
        <v>340</v>
      </c>
      <c r="G203" s="154">
        <v>4484.3072</v>
      </c>
      <c r="H203" s="154">
        <v>4189.26752</v>
      </c>
      <c r="I203" s="207">
        <f t="shared" si="5"/>
        <v>93.42061846253532</v>
      </c>
    </row>
    <row r="204" spans="1:9" ht="15" customHeight="1">
      <c r="A204" s="168"/>
      <c r="B204" s="173" t="s">
        <v>338</v>
      </c>
      <c r="C204" s="148" t="s">
        <v>39</v>
      </c>
      <c r="D204" s="148" t="s">
        <v>255</v>
      </c>
      <c r="E204" s="148" t="s">
        <v>537</v>
      </c>
      <c r="F204" s="148" t="s">
        <v>341</v>
      </c>
      <c r="G204" s="154">
        <v>2711.601</v>
      </c>
      <c r="H204" s="154">
        <v>2067.153</v>
      </c>
      <c r="I204" s="207">
        <f t="shared" si="5"/>
        <v>76.23367154680942</v>
      </c>
    </row>
    <row r="205" spans="1:9" ht="15" customHeight="1">
      <c r="A205" s="168"/>
      <c r="B205" s="171" t="s">
        <v>256</v>
      </c>
      <c r="C205" s="170" t="s">
        <v>39</v>
      </c>
      <c r="D205" s="170" t="s">
        <v>257</v>
      </c>
      <c r="E205" s="170"/>
      <c r="F205" s="170"/>
      <c r="G205" s="153">
        <f>G206</f>
        <v>616.1</v>
      </c>
      <c r="H205" s="153">
        <f>H206</f>
        <v>605.8059000000001</v>
      </c>
      <c r="I205" s="206">
        <f t="shared" si="5"/>
        <v>98.3291511118325</v>
      </c>
    </row>
    <row r="206" spans="1:9" ht="27" customHeight="1">
      <c r="A206" s="168"/>
      <c r="B206" s="173" t="s">
        <v>363</v>
      </c>
      <c r="C206" s="148" t="s">
        <v>39</v>
      </c>
      <c r="D206" s="148" t="s">
        <v>257</v>
      </c>
      <c r="E206" s="148" t="s">
        <v>364</v>
      </c>
      <c r="F206" s="148"/>
      <c r="G206" s="154">
        <f>G207+G211</f>
        <v>616.1</v>
      </c>
      <c r="H206" s="154">
        <f>H207+H211</f>
        <v>605.8059000000001</v>
      </c>
      <c r="I206" s="207">
        <f aca="true" t="shared" si="6" ref="I206:I269">H206/G206*100</f>
        <v>98.3291511118325</v>
      </c>
    </row>
    <row r="207" spans="1:9" ht="45" customHeight="1">
      <c r="A207" s="168"/>
      <c r="B207" s="173" t="s">
        <v>476</v>
      </c>
      <c r="C207" s="148" t="s">
        <v>39</v>
      </c>
      <c r="D207" s="148" t="s">
        <v>257</v>
      </c>
      <c r="E207" s="148" t="s">
        <v>305</v>
      </c>
      <c r="F207" s="148"/>
      <c r="G207" s="154">
        <f>G208</f>
        <v>579.1</v>
      </c>
      <c r="H207" s="154">
        <f>H208</f>
        <v>568.8059000000001</v>
      </c>
      <c r="I207" s="207">
        <f t="shared" si="6"/>
        <v>98.22239682265585</v>
      </c>
    </row>
    <row r="208" spans="1:9" ht="82.5" customHeight="1">
      <c r="A208" s="168"/>
      <c r="B208" s="173" t="s">
        <v>538</v>
      </c>
      <c r="C208" s="148" t="s">
        <v>39</v>
      </c>
      <c r="D208" s="148" t="s">
        <v>257</v>
      </c>
      <c r="E208" s="148" t="s">
        <v>539</v>
      </c>
      <c r="F208" s="148"/>
      <c r="G208" s="154">
        <f>G209+G210</f>
        <v>579.1</v>
      </c>
      <c r="H208" s="154">
        <f>H209+H210</f>
        <v>568.8059000000001</v>
      </c>
      <c r="I208" s="207">
        <f t="shared" si="6"/>
        <v>98.22239682265585</v>
      </c>
    </row>
    <row r="209" spans="1:9" ht="29.25" customHeight="1">
      <c r="A209" s="168"/>
      <c r="B209" s="173" t="s">
        <v>337</v>
      </c>
      <c r="C209" s="148" t="s">
        <v>39</v>
      </c>
      <c r="D209" s="148" t="s">
        <v>257</v>
      </c>
      <c r="E209" s="148" t="s">
        <v>539</v>
      </c>
      <c r="F209" s="148" t="s">
        <v>340</v>
      </c>
      <c r="G209" s="154">
        <v>515.1</v>
      </c>
      <c r="H209" s="154">
        <v>504.8059</v>
      </c>
      <c r="I209" s="207">
        <f t="shared" si="6"/>
        <v>98.00153368278004</v>
      </c>
    </row>
    <row r="210" spans="1:9" ht="27.75" customHeight="1">
      <c r="A210" s="168"/>
      <c r="B210" s="172" t="s">
        <v>298</v>
      </c>
      <c r="C210" s="148" t="s">
        <v>39</v>
      </c>
      <c r="D210" s="148" t="s">
        <v>257</v>
      </c>
      <c r="E210" s="148" t="s">
        <v>539</v>
      </c>
      <c r="F210" s="148" t="s">
        <v>27</v>
      </c>
      <c r="G210" s="154">
        <v>64</v>
      </c>
      <c r="H210" s="154">
        <v>64</v>
      </c>
      <c r="I210" s="207">
        <f t="shared" si="6"/>
        <v>100</v>
      </c>
    </row>
    <row r="211" spans="1:9" ht="89.25">
      <c r="A211" s="182"/>
      <c r="B211" s="173" t="s">
        <v>123</v>
      </c>
      <c r="C211" s="148" t="s">
        <v>39</v>
      </c>
      <c r="D211" s="148" t="s">
        <v>257</v>
      </c>
      <c r="E211" s="148" t="s">
        <v>200</v>
      </c>
      <c r="F211" s="148"/>
      <c r="G211" s="154">
        <f>G212</f>
        <v>37</v>
      </c>
      <c r="H211" s="154">
        <f>H212</f>
        <v>37</v>
      </c>
      <c r="I211" s="207">
        <f t="shared" si="6"/>
        <v>100</v>
      </c>
    </row>
    <row r="212" spans="1:9" ht="89.25">
      <c r="A212" s="182"/>
      <c r="B212" s="173" t="s">
        <v>123</v>
      </c>
      <c r="C212" s="148" t="s">
        <v>39</v>
      </c>
      <c r="D212" s="148" t="s">
        <v>257</v>
      </c>
      <c r="E212" s="148" t="s">
        <v>558</v>
      </c>
      <c r="F212" s="148"/>
      <c r="G212" s="154">
        <f>G213</f>
        <v>37</v>
      </c>
      <c r="H212" s="154">
        <f>H213</f>
        <v>37</v>
      </c>
      <c r="I212" s="207">
        <f t="shared" si="6"/>
        <v>100</v>
      </c>
    </row>
    <row r="213" spans="1:9" ht="27.75" customHeight="1">
      <c r="A213" s="168"/>
      <c r="B213" s="172" t="s">
        <v>298</v>
      </c>
      <c r="C213" s="148" t="s">
        <v>39</v>
      </c>
      <c r="D213" s="148" t="s">
        <v>257</v>
      </c>
      <c r="E213" s="148" t="s">
        <v>558</v>
      </c>
      <c r="F213" s="148" t="s">
        <v>27</v>
      </c>
      <c r="G213" s="154">
        <v>37</v>
      </c>
      <c r="H213" s="154">
        <v>37</v>
      </c>
      <c r="I213" s="207">
        <f t="shared" si="6"/>
        <v>100</v>
      </c>
    </row>
    <row r="214" spans="1:9" ht="17.25" customHeight="1">
      <c r="A214" s="168"/>
      <c r="B214" s="171" t="s">
        <v>258</v>
      </c>
      <c r="C214" s="170" t="s">
        <v>39</v>
      </c>
      <c r="D214" s="170" t="s">
        <v>259</v>
      </c>
      <c r="E214" s="170"/>
      <c r="F214" s="170"/>
      <c r="G214" s="153">
        <f aca="true" t="shared" si="7" ref="G214:H216">G215</f>
        <v>2267</v>
      </c>
      <c r="H214" s="153">
        <f t="shared" si="7"/>
        <v>2115.16811</v>
      </c>
      <c r="I214" s="206">
        <f t="shared" si="6"/>
        <v>93.30251918835467</v>
      </c>
    </row>
    <row r="215" spans="1:9" ht="25.5">
      <c r="A215" s="168"/>
      <c r="B215" s="175" t="s">
        <v>540</v>
      </c>
      <c r="C215" s="148" t="s">
        <v>39</v>
      </c>
      <c r="D215" s="148" t="s">
        <v>259</v>
      </c>
      <c r="E215" s="148" t="s">
        <v>541</v>
      </c>
      <c r="F215" s="148"/>
      <c r="G215" s="154">
        <f t="shared" si="7"/>
        <v>2267</v>
      </c>
      <c r="H215" s="154">
        <f t="shared" si="7"/>
        <v>2115.16811</v>
      </c>
      <c r="I215" s="207">
        <f t="shared" si="6"/>
        <v>93.30251918835467</v>
      </c>
    </row>
    <row r="216" spans="1:9" ht="57" customHeight="1">
      <c r="A216" s="168"/>
      <c r="B216" s="175" t="s">
        <v>173</v>
      </c>
      <c r="C216" s="148" t="s">
        <v>39</v>
      </c>
      <c r="D216" s="148" t="s">
        <v>259</v>
      </c>
      <c r="E216" s="148" t="s">
        <v>174</v>
      </c>
      <c r="F216" s="148"/>
      <c r="G216" s="154">
        <f t="shared" si="7"/>
        <v>2267</v>
      </c>
      <c r="H216" s="154">
        <f t="shared" si="7"/>
        <v>2115.16811</v>
      </c>
      <c r="I216" s="207">
        <f t="shared" si="6"/>
        <v>93.30251918835467</v>
      </c>
    </row>
    <row r="217" spans="1:9" ht="98.25" customHeight="1">
      <c r="A217" s="168"/>
      <c r="B217" s="175" t="s">
        <v>201</v>
      </c>
      <c r="C217" s="148" t="s">
        <v>39</v>
      </c>
      <c r="D217" s="148" t="s">
        <v>259</v>
      </c>
      <c r="E217" s="148" t="s">
        <v>202</v>
      </c>
      <c r="F217" s="148"/>
      <c r="G217" s="154">
        <f>G218+G219</f>
        <v>2267</v>
      </c>
      <c r="H217" s="154">
        <f>H218+H219</f>
        <v>2115.16811</v>
      </c>
      <c r="I217" s="207">
        <f t="shared" si="6"/>
        <v>93.30251918835467</v>
      </c>
    </row>
    <row r="218" spans="1:9" ht="27" customHeight="1">
      <c r="A218" s="168"/>
      <c r="B218" s="173" t="s">
        <v>337</v>
      </c>
      <c r="C218" s="148" t="s">
        <v>39</v>
      </c>
      <c r="D218" s="148" t="s">
        <v>259</v>
      </c>
      <c r="E218" s="148" t="s">
        <v>202</v>
      </c>
      <c r="F218" s="148" t="s">
        <v>340</v>
      </c>
      <c r="G218" s="154">
        <v>320</v>
      </c>
      <c r="H218" s="154">
        <v>168.16811</v>
      </c>
      <c r="I218" s="207">
        <f t="shared" si="6"/>
        <v>52.55253437500001</v>
      </c>
    </row>
    <row r="219" spans="1:9" ht="27.75" customHeight="1">
      <c r="A219" s="168"/>
      <c r="B219" s="172" t="s">
        <v>298</v>
      </c>
      <c r="C219" s="148" t="s">
        <v>39</v>
      </c>
      <c r="D219" s="148" t="s">
        <v>259</v>
      </c>
      <c r="E219" s="148" t="s">
        <v>202</v>
      </c>
      <c r="F219" s="148" t="s">
        <v>27</v>
      </c>
      <c r="G219" s="154">
        <v>1947</v>
      </c>
      <c r="H219" s="154">
        <v>1947</v>
      </c>
      <c r="I219" s="207">
        <f t="shared" si="6"/>
        <v>100</v>
      </c>
    </row>
    <row r="220" spans="1:9" ht="17.25" customHeight="1">
      <c r="A220" s="182"/>
      <c r="B220" s="174" t="s">
        <v>65</v>
      </c>
      <c r="C220" s="170" t="s">
        <v>39</v>
      </c>
      <c r="D220" s="170" t="s">
        <v>153</v>
      </c>
      <c r="E220" s="189"/>
      <c r="F220" s="189"/>
      <c r="G220" s="153">
        <f aca="true" t="shared" si="8" ref="G220:H223">G221</f>
        <v>10457.505</v>
      </c>
      <c r="H220" s="153">
        <f t="shared" si="8"/>
        <v>10457.505</v>
      </c>
      <c r="I220" s="206">
        <f t="shared" si="6"/>
        <v>100</v>
      </c>
    </row>
    <row r="221" spans="1:9" ht="30.75" customHeight="1">
      <c r="A221" s="182"/>
      <c r="B221" s="175" t="s">
        <v>540</v>
      </c>
      <c r="C221" s="148" t="s">
        <v>39</v>
      </c>
      <c r="D221" s="148" t="s">
        <v>153</v>
      </c>
      <c r="E221" s="148" t="s">
        <v>541</v>
      </c>
      <c r="F221" s="177"/>
      <c r="G221" s="154">
        <f t="shared" si="8"/>
        <v>10457.505</v>
      </c>
      <c r="H221" s="154">
        <f t="shared" si="8"/>
        <v>10457.505</v>
      </c>
      <c r="I221" s="207">
        <f t="shared" si="6"/>
        <v>100</v>
      </c>
    </row>
    <row r="222" spans="1:9" ht="42.75" customHeight="1">
      <c r="A222" s="182"/>
      <c r="B222" s="175" t="s">
        <v>368</v>
      </c>
      <c r="C222" s="148" t="s">
        <v>39</v>
      </c>
      <c r="D222" s="148" t="s">
        <v>153</v>
      </c>
      <c r="E222" s="148" t="s">
        <v>369</v>
      </c>
      <c r="F222" s="148"/>
      <c r="G222" s="154">
        <f t="shared" si="8"/>
        <v>10457.505</v>
      </c>
      <c r="H222" s="154">
        <f t="shared" si="8"/>
        <v>10457.505</v>
      </c>
      <c r="I222" s="207">
        <f t="shared" si="6"/>
        <v>100</v>
      </c>
    </row>
    <row r="223" spans="1:9" ht="82.5" customHeight="1">
      <c r="A223" s="182"/>
      <c r="B223" s="175" t="s">
        <v>163</v>
      </c>
      <c r="C223" s="148" t="s">
        <v>39</v>
      </c>
      <c r="D223" s="148" t="s">
        <v>153</v>
      </c>
      <c r="E223" s="148" t="s">
        <v>213</v>
      </c>
      <c r="F223" s="148"/>
      <c r="G223" s="154">
        <f t="shared" si="8"/>
        <v>10457.505</v>
      </c>
      <c r="H223" s="154">
        <f t="shared" si="8"/>
        <v>10457.505</v>
      </c>
      <c r="I223" s="207">
        <f t="shared" si="6"/>
        <v>100</v>
      </c>
    </row>
    <row r="224" spans="1:9" ht="29.25" customHeight="1">
      <c r="A224" s="182"/>
      <c r="B224" s="172" t="s">
        <v>298</v>
      </c>
      <c r="C224" s="148" t="s">
        <v>39</v>
      </c>
      <c r="D224" s="148" t="s">
        <v>153</v>
      </c>
      <c r="E224" s="148" t="s">
        <v>213</v>
      </c>
      <c r="F224" s="148" t="s">
        <v>27</v>
      </c>
      <c r="G224" s="154">
        <v>10457.505</v>
      </c>
      <c r="H224" s="154">
        <v>10457.505</v>
      </c>
      <c r="I224" s="207">
        <f t="shared" si="6"/>
        <v>100</v>
      </c>
    </row>
    <row r="225" spans="1:9" ht="16.5" customHeight="1">
      <c r="A225" s="168"/>
      <c r="B225" s="169" t="s">
        <v>261</v>
      </c>
      <c r="C225" s="170" t="s">
        <v>39</v>
      </c>
      <c r="D225" s="170">
        <v>1001</v>
      </c>
      <c r="E225" s="170"/>
      <c r="F225" s="170"/>
      <c r="G225" s="153">
        <f aca="true" t="shared" si="9" ref="G225:H228">G226</f>
        <v>1973.297</v>
      </c>
      <c r="H225" s="153">
        <f t="shared" si="9"/>
        <v>1953.5905</v>
      </c>
      <c r="I225" s="206">
        <f t="shared" si="6"/>
        <v>99.00134140983339</v>
      </c>
    </row>
    <row r="226" spans="1:9" ht="31.5" customHeight="1">
      <c r="A226" s="168"/>
      <c r="B226" s="175" t="s">
        <v>125</v>
      </c>
      <c r="C226" s="148" t="s">
        <v>39</v>
      </c>
      <c r="D226" s="148">
        <v>1001</v>
      </c>
      <c r="E226" s="148" t="s">
        <v>73</v>
      </c>
      <c r="F226" s="148"/>
      <c r="G226" s="154">
        <f t="shared" si="9"/>
        <v>1973.297</v>
      </c>
      <c r="H226" s="154">
        <f t="shared" si="9"/>
        <v>1953.5905</v>
      </c>
      <c r="I226" s="207">
        <f t="shared" si="6"/>
        <v>99.00134140983339</v>
      </c>
    </row>
    <row r="227" spans="1:9" ht="41.25" customHeight="1">
      <c r="A227" s="168"/>
      <c r="B227" s="175" t="s">
        <v>55</v>
      </c>
      <c r="C227" s="148" t="s">
        <v>39</v>
      </c>
      <c r="D227" s="148" t="s">
        <v>262</v>
      </c>
      <c r="E227" s="148" t="s">
        <v>56</v>
      </c>
      <c r="F227" s="148"/>
      <c r="G227" s="154">
        <f t="shared" si="9"/>
        <v>1973.297</v>
      </c>
      <c r="H227" s="154">
        <f t="shared" si="9"/>
        <v>1953.5905</v>
      </c>
      <c r="I227" s="207">
        <f t="shared" si="6"/>
        <v>99.00134140983339</v>
      </c>
    </row>
    <row r="228" spans="1:9" ht="68.25" customHeight="1">
      <c r="A228" s="168"/>
      <c r="B228" s="179" t="s">
        <v>63</v>
      </c>
      <c r="C228" s="148" t="s">
        <v>39</v>
      </c>
      <c r="D228" s="148" t="s">
        <v>262</v>
      </c>
      <c r="E228" s="148" t="s">
        <v>64</v>
      </c>
      <c r="F228" s="148"/>
      <c r="G228" s="154">
        <f t="shared" si="9"/>
        <v>1973.297</v>
      </c>
      <c r="H228" s="154">
        <f t="shared" si="9"/>
        <v>1953.5905</v>
      </c>
      <c r="I228" s="207">
        <f t="shared" si="6"/>
        <v>99.00134140983339</v>
      </c>
    </row>
    <row r="229" spans="1:9" ht="15" customHeight="1">
      <c r="A229" s="182"/>
      <c r="B229" s="172" t="s">
        <v>28</v>
      </c>
      <c r="C229" s="148" t="s">
        <v>39</v>
      </c>
      <c r="D229" s="148">
        <v>1001</v>
      </c>
      <c r="E229" s="148" t="s">
        <v>64</v>
      </c>
      <c r="F229" s="148" t="s">
        <v>29</v>
      </c>
      <c r="G229" s="154">
        <v>1973.297</v>
      </c>
      <c r="H229" s="154">
        <v>1953.5905</v>
      </c>
      <c r="I229" s="207">
        <f t="shared" si="6"/>
        <v>99.00134140983339</v>
      </c>
    </row>
    <row r="230" spans="1:9" ht="16.5" customHeight="1">
      <c r="A230" s="168"/>
      <c r="B230" s="169" t="s">
        <v>511</v>
      </c>
      <c r="C230" s="170" t="s">
        <v>39</v>
      </c>
      <c r="D230" s="170">
        <v>1003</v>
      </c>
      <c r="E230" s="170"/>
      <c r="F230" s="170"/>
      <c r="G230" s="153">
        <f>G233</f>
        <v>9939.5</v>
      </c>
      <c r="H230" s="153">
        <f>H233</f>
        <v>9939.5</v>
      </c>
      <c r="I230" s="206">
        <f t="shared" si="6"/>
        <v>100</v>
      </c>
    </row>
    <row r="231" spans="1:9" ht="28.5" customHeight="1">
      <c r="A231" s="188"/>
      <c r="B231" s="175" t="s">
        <v>125</v>
      </c>
      <c r="C231" s="148" t="s">
        <v>39</v>
      </c>
      <c r="D231" s="148" t="s">
        <v>513</v>
      </c>
      <c r="E231" s="148" t="s">
        <v>73</v>
      </c>
      <c r="F231" s="148"/>
      <c r="G231" s="154">
        <f>SUM(G232)</f>
        <v>9939.5</v>
      </c>
      <c r="H231" s="154">
        <f>SUM(H232)</f>
        <v>9939.5</v>
      </c>
      <c r="I231" s="207">
        <f t="shared" si="6"/>
        <v>100</v>
      </c>
    </row>
    <row r="232" spans="1:9" ht="45.75" customHeight="1">
      <c r="A232" s="188"/>
      <c r="B232" s="175" t="s">
        <v>59</v>
      </c>
      <c r="C232" s="148" t="s">
        <v>39</v>
      </c>
      <c r="D232" s="148" t="s">
        <v>513</v>
      </c>
      <c r="E232" s="148" t="s">
        <v>56</v>
      </c>
      <c r="F232" s="148"/>
      <c r="G232" s="154">
        <f>SUM(G233)</f>
        <v>9939.5</v>
      </c>
      <c r="H232" s="154">
        <f>SUM(H233)</f>
        <v>9939.5</v>
      </c>
      <c r="I232" s="207">
        <f t="shared" si="6"/>
        <v>100</v>
      </c>
    </row>
    <row r="233" spans="1:9" ht="42.75" customHeight="1">
      <c r="A233" s="168"/>
      <c r="B233" s="172" t="s">
        <v>457</v>
      </c>
      <c r="C233" s="148" t="s">
        <v>39</v>
      </c>
      <c r="D233" s="148" t="s">
        <v>513</v>
      </c>
      <c r="E233" s="148" t="s">
        <v>233</v>
      </c>
      <c r="F233" s="148"/>
      <c r="G233" s="154">
        <f>G234+G235</f>
        <v>9939.5</v>
      </c>
      <c r="H233" s="154">
        <f>H234+H235</f>
        <v>9939.5</v>
      </c>
      <c r="I233" s="207">
        <f t="shared" si="6"/>
        <v>100</v>
      </c>
    </row>
    <row r="234" spans="1:9" ht="27" customHeight="1">
      <c r="A234" s="168"/>
      <c r="B234" s="173" t="s">
        <v>337</v>
      </c>
      <c r="C234" s="148" t="s">
        <v>39</v>
      </c>
      <c r="D234" s="148" t="s">
        <v>513</v>
      </c>
      <c r="E234" s="148" t="s">
        <v>233</v>
      </c>
      <c r="F234" s="148" t="s">
        <v>340</v>
      </c>
      <c r="G234" s="154">
        <v>636</v>
      </c>
      <c r="H234" s="154">
        <v>636</v>
      </c>
      <c r="I234" s="207">
        <f t="shared" si="6"/>
        <v>100</v>
      </c>
    </row>
    <row r="235" spans="1:9" ht="16.5" customHeight="1">
      <c r="A235" s="168"/>
      <c r="B235" s="172" t="s">
        <v>28</v>
      </c>
      <c r="C235" s="148" t="s">
        <v>39</v>
      </c>
      <c r="D235" s="148" t="s">
        <v>513</v>
      </c>
      <c r="E235" s="148" t="s">
        <v>233</v>
      </c>
      <c r="F235" s="148" t="s">
        <v>29</v>
      </c>
      <c r="G235" s="154">
        <v>9303.5</v>
      </c>
      <c r="H235" s="154">
        <v>9303.5</v>
      </c>
      <c r="I235" s="207">
        <f t="shared" si="6"/>
        <v>100</v>
      </c>
    </row>
    <row r="236" spans="1:9" ht="18.75" customHeight="1">
      <c r="A236" s="168"/>
      <c r="B236" s="174" t="s">
        <v>175</v>
      </c>
      <c r="C236" s="170" t="s">
        <v>39</v>
      </c>
      <c r="D236" s="170" t="s">
        <v>512</v>
      </c>
      <c r="E236" s="170"/>
      <c r="F236" s="170"/>
      <c r="G236" s="153">
        <f>G237</f>
        <v>20496.21039</v>
      </c>
      <c r="H236" s="153">
        <f>H237</f>
        <v>20327.28204</v>
      </c>
      <c r="I236" s="206">
        <f t="shared" si="6"/>
        <v>99.17580690876193</v>
      </c>
    </row>
    <row r="237" spans="1:9" ht="29.25" customHeight="1">
      <c r="A237" s="168"/>
      <c r="B237" s="175" t="s">
        <v>125</v>
      </c>
      <c r="C237" s="148" t="s">
        <v>39</v>
      </c>
      <c r="D237" s="148" t="s">
        <v>512</v>
      </c>
      <c r="E237" s="148" t="s">
        <v>73</v>
      </c>
      <c r="F237" s="170"/>
      <c r="G237" s="154">
        <f>SUM(G238)</f>
        <v>20496.21039</v>
      </c>
      <c r="H237" s="154">
        <f>SUM(H238)</f>
        <v>20327.28204</v>
      </c>
      <c r="I237" s="207">
        <f t="shared" si="6"/>
        <v>99.17580690876193</v>
      </c>
    </row>
    <row r="238" spans="1:9" ht="41.25" customHeight="1">
      <c r="A238" s="168"/>
      <c r="B238" s="175" t="s">
        <v>122</v>
      </c>
      <c r="C238" s="148" t="s">
        <v>39</v>
      </c>
      <c r="D238" s="148" t="s">
        <v>512</v>
      </c>
      <c r="E238" s="148" t="s">
        <v>126</v>
      </c>
      <c r="F238" s="170"/>
      <c r="G238" s="154">
        <f>G239+G242+G244</f>
        <v>20496.21039</v>
      </c>
      <c r="H238" s="154">
        <f>H239+H242+H244</f>
        <v>20327.28204</v>
      </c>
      <c r="I238" s="207">
        <f t="shared" si="6"/>
        <v>99.17580690876193</v>
      </c>
    </row>
    <row r="239" spans="1:9" ht="237" customHeight="1">
      <c r="A239" s="182"/>
      <c r="B239" s="176" t="s">
        <v>502</v>
      </c>
      <c r="C239" s="148" t="s">
        <v>39</v>
      </c>
      <c r="D239" s="148" t="s">
        <v>512</v>
      </c>
      <c r="E239" s="148" t="s">
        <v>306</v>
      </c>
      <c r="F239" s="148"/>
      <c r="G239" s="154">
        <f>G240+G241</f>
        <v>17138.376</v>
      </c>
      <c r="H239" s="154">
        <f>H240+H241</f>
        <v>17109.52608</v>
      </c>
      <c r="I239" s="207">
        <f t="shared" si="6"/>
        <v>99.83166479717798</v>
      </c>
    </row>
    <row r="240" spans="1:9" ht="27" customHeight="1">
      <c r="A240" s="168"/>
      <c r="B240" s="173" t="s">
        <v>337</v>
      </c>
      <c r="C240" s="148" t="s">
        <v>39</v>
      </c>
      <c r="D240" s="148" t="s">
        <v>512</v>
      </c>
      <c r="E240" s="148" t="s">
        <v>306</v>
      </c>
      <c r="F240" s="148" t="s">
        <v>340</v>
      </c>
      <c r="G240" s="154">
        <v>7646.013</v>
      </c>
      <c r="H240" s="154">
        <v>7646.013</v>
      </c>
      <c r="I240" s="207">
        <f t="shared" si="6"/>
        <v>100</v>
      </c>
    </row>
    <row r="241" spans="1:9" ht="18.75" customHeight="1">
      <c r="A241" s="182"/>
      <c r="B241" s="172" t="s">
        <v>28</v>
      </c>
      <c r="C241" s="148" t="s">
        <v>39</v>
      </c>
      <c r="D241" s="148" t="s">
        <v>512</v>
      </c>
      <c r="E241" s="148" t="s">
        <v>306</v>
      </c>
      <c r="F241" s="148" t="s">
        <v>29</v>
      </c>
      <c r="G241" s="154">
        <v>9492.363</v>
      </c>
      <c r="H241" s="154">
        <v>9463.51308</v>
      </c>
      <c r="I241" s="207">
        <f t="shared" si="6"/>
        <v>99.69607230570514</v>
      </c>
    </row>
    <row r="242" spans="1:9" ht="107.25" customHeight="1">
      <c r="A242" s="168"/>
      <c r="B242" s="190" t="s">
        <v>426</v>
      </c>
      <c r="C242" s="148" t="s">
        <v>39</v>
      </c>
      <c r="D242" s="148" t="s">
        <v>512</v>
      </c>
      <c r="E242" s="148" t="s">
        <v>231</v>
      </c>
      <c r="F242" s="148"/>
      <c r="G242" s="154">
        <f>G243</f>
        <v>3166.03439</v>
      </c>
      <c r="H242" s="154">
        <f>H243</f>
        <v>3055.37988</v>
      </c>
      <c r="I242" s="207">
        <f t="shared" si="6"/>
        <v>96.5049492087166</v>
      </c>
    </row>
    <row r="243" spans="1:9" ht="13.5">
      <c r="A243" s="182"/>
      <c r="B243" s="172" t="s">
        <v>28</v>
      </c>
      <c r="C243" s="148" t="s">
        <v>39</v>
      </c>
      <c r="D243" s="148" t="s">
        <v>512</v>
      </c>
      <c r="E243" s="148" t="s">
        <v>231</v>
      </c>
      <c r="F243" s="148" t="s">
        <v>29</v>
      </c>
      <c r="G243" s="154">
        <v>3166.03439</v>
      </c>
      <c r="H243" s="154">
        <v>3055.37988</v>
      </c>
      <c r="I243" s="207">
        <f t="shared" si="6"/>
        <v>96.5049492087166</v>
      </c>
    </row>
    <row r="244" spans="1:9" ht="67.5" customHeight="1">
      <c r="A244" s="168"/>
      <c r="B244" s="191" t="s">
        <v>237</v>
      </c>
      <c r="C244" s="148" t="s">
        <v>39</v>
      </c>
      <c r="D244" s="148" t="s">
        <v>512</v>
      </c>
      <c r="E244" s="148" t="s">
        <v>238</v>
      </c>
      <c r="F244" s="170"/>
      <c r="G244" s="154">
        <f>G245</f>
        <v>191.8</v>
      </c>
      <c r="H244" s="154">
        <f>H245</f>
        <v>162.37608</v>
      </c>
      <c r="I244" s="207">
        <f t="shared" si="6"/>
        <v>84.6590615224192</v>
      </c>
    </row>
    <row r="245" spans="1:9" ht="16.5" customHeight="1">
      <c r="A245" s="168"/>
      <c r="B245" s="192" t="s">
        <v>239</v>
      </c>
      <c r="C245" s="148"/>
      <c r="D245" s="148"/>
      <c r="E245" s="148"/>
      <c r="F245" s="170"/>
      <c r="G245" s="154">
        <f>G246</f>
        <v>191.8</v>
      </c>
      <c r="H245" s="154">
        <f>H246</f>
        <v>162.37608</v>
      </c>
      <c r="I245" s="207">
        <f t="shared" si="6"/>
        <v>84.6590615224192</v>
      </c>
    </row>
    <row r="246" spans="1:9" ht="16.5" customHeight="1">
      <c r="A246" s="182"/>
      <c r="B246" s="172" t="s">
        <v>28</v>
      </c>
      <c r="C246" s="148" t="s">
        <v>39</v>
      </c>
      <c r="D246" s="148" t="s">
        <v>512</v>
      </c>
      <c r="E246" s="148" t="s">
        <v>238</v>
      </c>
      <c r="F246" s="148" t="s">
        <v>29</v>
      </c>
      <c r="G246" s="154">
        <v>191.8</v>
      </c>
      <c r="H246" s="154">
        <v>162.37608</v>
      </c>
      <c r="I246" s="207">
        <f t="shared" si="6"/>
        <v>84.6590615224192</v>
      </c>
    </row>
    <row r="247" spans="1:9" ht="14.25" customHeight="1">
      <c r="A247" s="168"/>
      <c r="B247" s="169" t="s">
        <v>177</v>
      </c>
      <c r="C247" s="170" t="s">
        <v>39</v>
      </c>
      <c r="D247" s="170">
        <v>1006</v>
      </c>
      <c r="E247" s="170"/>
      <c r="F247" s="170"/>
      <c r="G247" s="153">
        <f>G248</f>
        <v>1352.25015</v>
      </c>
      <c r="H247" s="153">
        <f>H248</f>
        <v>1258.07117</v>
      </c>
      <c r="I247" s="206">
        <f t="shared" si="6"/>
        <v>93.03538772023799</v>
      </c>
    </row>
    <row r="248" spans="1:9" ht="27.75" customHeight="1">
      <c r="A248" s="168"/>
      <c r="B248" s="172" t="s">
        <v>240</v>
      </c>
      <c r="C248" s="148" t="s">
        <v>39</v>
      </c>
      <c r="D248" s="148" t="s">
        <v>42</v>
      </c>
      <c r="E248" s="148" t="s">
        <v>73</v>
      </c>
      <c r="F248" s="148"/>
      <c r="G248" s="154">
        <f>G249+G260</f>
        <v>1352.25015</v>
      </c>
      <c r="H248" s="154">
        <f>H249+H260</f>
        <v>1258.07117</v>
      </c>
      <c r="I248" s="207">
        <f t="shared" si="6"/>
        <v>93.03538772023799</v>
      </c>
    </row>
    <row r="249" spans="1:9" ht="47.25" customHeight="1">
      <c r="A249" s="168"/>
      <c r="B249" s="173" t="s">
        <v>172</v>
      </c>
      <c r="C249" s="148" t="s">
        <v>39</v>
      </c>
      <c r="D249" s="148">
        <v>1006</v>
      </c>
      <c r="E249" s="148" t="s">
        <v>56</v>
      </c>
      <c r="F249" s="148"/>
      <c r="G249" s="154">
        <f>G250+G252+G254+G256+G258</f>
        <v>1052.25</v>
      </c>
      <c r="H249" s="154">
        <f>H250+H252+H254+H256+H258</f>
        <v>982.40417</v>
      </c>
      <c r="I249" s="207">
        <f t="shared" si="6"/>
        <v>93.36223996198623</v>
      </c>
    </row>
    <row r="250" spans="1:9" ht="54" customHeight="1">
      <c r="A250" s="168"/>
      <c r="B250" s="173" t="s">
        <v>324</v>
      </c>
      <c r="C250" s="148" t="s">
        <v>39</v>
      </c>
      <c r="D250" s="148">
        <v>1006</v>
      </c>
      <c r="E250" s="148" t="s">
        <v>325</v>
      </c>
      <c r="F250" s="148"/>
      <c r="G250" s="154">
        <f>G251</f>
        <v>41.25</v>
      </c>
      <c r="H250" s="154">
        <f>H251</f>
        <v>41.24</v>
      </c>
      <c r="I250" s="207">
        <f t="shared" si="6"/>
        <v>99.97575757575758</v>
      </c>
    </row>
    <row r="251" spans="1:9" ht="16.5" customHeight="1">
      <c r="A251" s="168"/>
      <c r="B251" s="173" t="s">
        <v>28</v>
      </c>
      <c r="C251" s="148" t="s">
        <v>39</v>
      </c>
      <c r="D251" s="148">
        <v>1006</v>
      </c>
      <c r="E251" s="148" t="s">
        <v>325</v>
      </c>
      <c r="F251" s="148" t="s">
        <v>340</v>
      </c>
      <c r="G251" s="154">
        <v>41.25</v>
      </c>
      <c r="H251" s="154">
        <v>41.24</v>
      </c>
      <c r="I251" s="207">
        <f t="shared" si="6"/>
        <v>99.97575757575758</v>
      </c>
    </row>
    <row r="252" spans="1:9" ht="66" customHeight="1">
      <c r="A252" s="168"/>
      <c r="B252" s="173" t="s">
        <v>311</v>
      </c>
      <c r="C252" s="148" t="s">
        <v>39</v>
      </c>
      <c r="D252" s="148" t="s">
        <v>42</v>
      </c>
      <c r="E252" s="148" t="s">
        <v>312</v>
      </c>
      <c r="F252" s="148"/>
      <c r="G252" s="154">
        <f>G253</f>
        <v>531</v>
      </c>
      <c r="H252" s="154">
        <f>H253</f>
        <v>513.893</v>
      </c>
      <c r="I252" s="207">
        <f t="shared" si="6"/>
        <v>96.7783427495292</v>
      </c>
    </row>
    <row r="253" spans="1:9" ht="16.5" customHeight="1">
      <c r="A253" s="168"/>
      <c r="B253" s="173" t="s">
        <v>28</v>
      </c>
      <c r="C253" s="148" t="s">
        <v>39</v>
      </c>
      <c r="D253" s="148" t="s">
        <v>42</v>
      </c>
      <c r="E253" s="148" t="s">
        <v>312</v>
      </c>
      <c r="F253" s="148" t="s">
        <v>29</v>
      </c>
      <c r="G253" s="154">
        <v>531</v>
      </c>
      <c r="H253" s="154">
        <v>513.893</v>
      </c>
      <c r="I253" s="207">
        <f t="shared" si="6"/>
        <v>96.7783427495292</v>
      </c>
    </row>
    <row r="254" spans="1:9" ht="91.5" customHeight="1">
      <c r="A254" s="168"/>
      <c r="B254" s="173" t="s">
        <v>343</v>
      </c>
      <c r="C254" s="148" t="s">
        <v>39</v>
      </c>
      <c r="D254" s="148" t="s">
        <v>42</v>
      </c>
      <c r="E254" s="148" t="s">
        <v>344</v>
      </c>
      <c r="F254" s="148"/>
      <c r="G254" s="154">
        <f>G255</f>
        <v>280</v>
      </c>
      <c r="H254" s="154">
        <f>H255</f>
        <v>250</v>
      </c>
      <c r="I254" s="207">
        <f t="shared" si="6"/>
        <v>89.28571428571429</v>
      </c>
    </row>
    <row r="255" spans="1:9" ht="17.25" customHeight="1">
      <c r="A255" s="168"/>
      <c r="B255" s="173" t="s">
        <v>28</v>
      </c>
      <c r="C255" s="148" t="s">
        <v>39</v>
      </c>
      <c r="D255" s="148" t="s">
        <v>42</v>
      </c>
      <c r="E255" s="148" t="s">
        <v>344</v>
      </c>
      <c r="F255" s="148" t="s">
        <v>340</v>
      </c>
      <c r="G255" s="154">
        <v>280</v>
      </c>
      <c r="H255" s="154">
        <v>250</v>
      </c>
      <c r="I255" s="207">
        <f t="shared" si="6"/>
        <v>89.28571428571429</v>
      </c>
    </row>
    <row r="256" spans="1:9" ht="70.5" customHeight="1">
      <c r="A256" s="168"/>
      <c r="B256" s="173" t="s">
        <v>147</v>
      </c>
      <c r="C256" s="148" t="s">
        <v>39</v>
      </c>
      <c r="D256" s="148" t="s">
        <v>42</v>
      </c>
      <c r="E256" s="148" t="s">
        <v>148</v>
      </c>
      <c r="F256" s="148"/>
      <c r="G256" s="154">
        <f>G257</f>
        <v>150</v>
      </c>
      <c r="H256" s="154">
        <f>H257</f>
        <v>150</v>
      </c>
      <c r="I256" s="207">
        <f t="shared" si="6"/>
        <v>100</v>
      </c>
    </row>
    <row r="257" spans="1:9" ht="15" customHeight="1">
      <c r="A257" s="168"/>
      <c r="B257" s="173" t="s">
        <v>28</v>
      </c>
      <c r="C257" s="148" t="s">
        <v>39</v>
      </c>
      <c r="D257" s="148" t="s">
        <v>42</v>
      </c>
      <c r="E257" s="148" t="s">
        <v>148</v>
      </c>
      <c r="F257" s="148" t="s">
        <v>29</v>
      </c>
      <c r="G257" s="154">
        <v>150</v>
      </c>
      <c r="H257" s="154">
        <v>150</v>
      </c>
      <c r="I257" s="207">
        <f t="shared" si="6"/>
        <v>100</v>
      </c>
    </row>
    <row r="258" spans="1:9" ht="66.75" customHeight="1">
      <c r="A258" s="168"/>
      <c r="B258" s="150" t="s">
        <v>147</v>
      </c>
      <c r="C258" s="148" t="s">
        <v>39</v>
      </c>
      <c r="D258" s="148" t="s">
        <v>42</v>
      </c>
      <c r="E258" s="148" t="s">
        <v>197</v>
      </c>
      <c r="F258" s="148"/>
      <c r="G258" s="154">
        <f>G259</f>
        <v>50</v>
      </c>
      <c r="H258" s="154">
        <f>H259</f>
        <v>27.27117</v>
      </c>
      <c r="I258" s="207">
        <f t="shared" si="6"/>
        <v>54.54234</v>
      </c>
    </row>
    <row r="259" spans="1:9" ht="18.75" customHeight="1">
      <c r="A259" s="168"/>
      <c r="B259" s="150" t="s">
        <v>28</v>
      </c>
      <c r="C259" s="148" t="s">
        <v>39</v>
      </c>
      <c r="D259" s="148" t="s">
        <v>42</v>
      </c>
      <c r="E259" s="148" t="s">
        <v>197</v>
      </c>
      <c r="F259" s="148" t="s">
        <v>29</v>
      </c>
      <c r="G259" s="154">
        <v>50</v>
      </c>
      <c r="H259" s="154">
        <v>27.27117</v>
      </c>
      <c r="I259" s="207">
        <f t="shared" si="6"/>
        <v>54.54234</v>
      </c>
    </row>
    <row r="260" spans="1:9" ht="43.5" customHeight="1">
      <c r="A260" s="168"/>
      <c r="B260" s="173" t="s">
        <v>488</v>
      </c>
      <c r="C260" s="148" t="s">
        <v>39</v>
      </c>
      <c r="D260" s="148" t="s">
        <v>42</v>
      </c>
      <c r="E260" s="148" t="s">
        <v>9</v>
      </c>
      <c r="F260" s="148"/>
      <c r="G260" s="154">
        <v>300.00015</v>
      </c>
      <c r="H260" s="154">
        <f>H261</f>
        <v>275.667</v>
      </c>
      <c r="I260" s="207">
        <f t="shared" si="6"/>
        <v>91.88895405552296</v>
      </c>
    </row>
    <row r="261" spans="1:9" ht="15" customHeight="1">
      <c r="A261" s="168"/>
      <c r="B261" s="173" t="s">
        <v>338</v>
      </c>
      <c r="C261" s="148" t="s">
        <v>39</v>
      </c>
      <c r="D261" s="148" t="s">
        <v>42</v>
      </c>
      <c r="E261" s="148" t="s">
        <v>9</v>
      </c>
      <c r="F261" s="148" t="s">
        <v>341</v>
      </c>
      <c r="G261" s="154">
        <v>300.00015</v>
      </c>
      <c r="H261" s="154">
        <v>275.667</v>
      </c>
      <c r="I261" s="207">
        <f t="shared" si="6"/>
        <v>91.88895405552296</v>
      </c>
    </row>
    <row r="262" spans="1:9" ht="15.75" customHeight="1">
      <c r="A262" s="168"/>
      <c r="B262" s="174" t="s">
        <v>149</v>
      </c>
      <c r="C262" s="170" t="s">
        <v>39</v>
      </c>
      <c r="D262" s="170" t="s">
        <v>154</v>
      </c>
      <c r="E262" s="170"/>
      <c r="F262" s="170"/>
      <c r="G262" s="153">
        <f>G263</f>
        <v>1579</v>
      </c>
      <c r="H262" s="153">
        <f>H263</f>
        <v>1566.875</v>
      </c>
      <c r="I262" s="206">
        <f t="shared" si="6"/>
        <v>99.23210892970235</v>
      </c>
    </row>
    <row r="263" spans="1:9" ht="27.75" customHeight="1">
      <c r="A263" s="168"/>
      <c r="B263" s="172" t="s">
        <v>208</v>
      </c>
      <c r="C263" s="148" t="s">
        <v>39</v>
      </c>
      <c r="D263" s="148" t="s">
        <v>154</v>
      </c>
      <c r="E263" s="148" t="s">
        <v>209</v>
      </c>
      <c r="F263" s="148"/>
      <c r="G263" s="154">
        <f>G264</f>
        <v>1579</v>
      </c>
      <c r="H263" s="154">
        <f>H264</f>
        <v>1566.875</v>
      </c>
      <c r="I263" s="207">
        <f t="shared" si="6"/>
        <v>99.23210892970235</v>
      </c>
    </row>
    <row r="264" spans="1:9" ht="68.25" customHeight="1">
      <c r="A264" s="168"/>
      <c r="B264" s="172" t="s">
        <v>188</v>
      </c>
      <c r="C264" s="148" t="s">
        <v>39</v>
      </c>
      <c r="D264" s="148" t="s">
        <v>154</v>
      </c>
      <c r="E264" s="148" t="s">
        <v>189</v>
      </c>
      <c r="F264" s="148"/>
      <c r="G264" s="154">
        <f>G265+G266</f>
        <v>1579</v>
      </c>
      <c r="H264" s="154">
        <f>H265+H266</f>
        <v>1566.875</v>
      </c>
      <c r="I264" s="207">
        <f t="shared" si="6"/>
        <v>99.23210892970235</v>
      </c>
    </row>
    <row r="265" spans="1:9" ht="30" customHeight="1">
      <c r="A265" s="168"/>
      <c r="B265" s="173" t="s">
        <v>337</v>
      </c>
      <c r="C265" s="148" t="s">
        <v>39</v>
      </c>
      <c r="D265" s="148" t="s">
        <v>154</v>
      </c>
      <c r="E265" s="148" t="s">
        <v>189</v>
      </c>
      <c r="F265" s="148" t="s">
        <v>340</v>
      </c>
      <c r="G265" s="154">
        <v>459</v>
      </c>
      <c r="H265" s="154">
        <v>446.875</v>
      </c>
      <c r="I265" s="207">
        <f t="shared" si="6"/>
        <v>97.35838779956427</v>
      </c>
    </row>
    <row r="266" spans="1:9" ht="29.25" customHeight="1">
      <c r="A266" s="182"/>
      <c r="B266" s="172" t="s">
        <v>298</v>
      </c>
      <c r="C266" s="148" t="s">
        <v>39</v>
      </c>
      <c r="D266" s="148" t="s">
        <v>154</v>
      </c>
      <c r="E266" s="148" t="s">
        <v>189</v>
      </c>
      <c r="F266" s="148" t="s">
        <v>27</v>
      </c>
      <c r="G266" s="154">
        <v>1120</v>
      </c>
      <c r="H266" s="154">
        <v>1120</v>
      </c>
      <c r="I266" s="207">
        <f t="shared" si="6"/>
        <v>100</v>
      </c>
    </row>
    <row r="267" spans="1:9" ht="15.75" customHeight="1">
      <c r="A267" s="168"/>
      <c r="B267" s="171" t="s">
        <v>190</v>
      </c>
      <c r="C267" s="170" t="s">
        <v>60</v>
      </c>
      <c r="D267" s="170" t="s">
        <v>431</v>
      </c>
      <c r="E267" s="170"/>
      <c r="F267" s="170"/>
      <c r="G267" s="153">
        <f aca="true" t="shared" si="10" ref="G267:H269">G268</f>
        <v>12.9</v>
      </c>
      <c r="H267" s="153">
        <f t="shared" si="10"/>
        <v>0.3</v>
      </c>
      <c r="I267" s="206">
        <f t="shared" si="6"/>
        <v>2.3255813953488373</v>
      </c>
    </row>
    <row r="268" spans="1:9" ht="14.25" customHeight="1">
      <c r="A268" s="168"/>
      <c r="B268" s="173" t="s">
        <v>360</v>
      </c>
      <c r="C268" s="148" t="s">
        <v>39</v>
      </c>
      <c r="D268" s="148" t="s">
        <v>431</v>
      </c>
      <c r="E268" s="148" t="s">
        <v>361</v>
      </c>
      <c r="F268" s="148"/>
      <c r="G268" s="154">
        <f t="shared" si="10"/>
        <v>12.9</v>
      </c>
      <c r="H268" s="154">
        <f t="shared" si="10"/>
        <v>0.3</v>
      </c>
      <c r="I268" s="207">
        <f t="shared" si="6"/>
        <v>2.3255813953488373</v>
      </c>
    </row>
    <row r="269" spans="1:9" ht="42" customHeight="1">
      <c r="A269" s="168"/>
      <c r="B269" s="193" t="s">
        <v>191</v>
      </c>
      <c r="C269" s="148" t="s">
        <v>39</v>
      </c>
      <c r="D269" s="148" t="s">
        <v>431</v>
      </c>
      <c r="E269" s="148" t="s">
        <v>234</v>
      </c>
      <c r="F269" s="148"/>
      <c r="G269" s="154">
        <f t="shared" si="10"/>
        <v>12.9</v>
      </c>
      <c r="H269" s="154">
        <f t="shared" si="10"/>
        <v>0.3</v>
      </c>
      <c r="I269" s="207">
        <f t="shared" si="6"/>
        <v>2.3255813953488373</v>
      </c>
    </row>
    <row r="270" spans="1:9" ht="27.75" customHeight="1">
      <c r="A270" s="168"/>
      <c r="B270" s="173" t="s">
        <v>337</v>
      </c>
      <c r="C270" s="148" t="s">
        <v>39</v>
      </c>
      <c r="D270" s="148" t="s">
        <v>431</v>
      </c>
      <c r="E270" s="148" t="s">
        <v>234</v>
      </c>
      <c r="F270" s="148" t="s">
        <v>340</v>
      </c>
      <c r="G270" s="154">
        <v>12.9</v>
      </c>
      <c r="H270" s="154">
        <v>0.3</v>
      </c>
      <c r="I270" s="207">
        <f aca="true" t="shared" si="11" ref="I270:I319">H270/G270*100</f>
        <v>2.3255813953488373</v>
      </c>
    </row>
    <row r="271" spans="1:9" ht="17.25" customHeight="1">
      <c r="A271" s="168" t="s">
        <v>178</v>
      </c>
      <c r="B271" s="169" t="s">
        <v>67</v>
      </c>
      <c r="C271" s="170" t="s">
        <v>455</v>
      </c>
      <c r="D271" s="170"/>
      <c r="E271" s="170"/>
      <c r="F271" s="170"/>
      <c r="G271" s="153">
        <f aca="true" t="shared" si="12" ref="G271:H273">G272</f>
        <v>3817.735</v>
      </c>
      <c r="H271" s="153">
        <f t="shared" si="12"/>
        <v>3675.62327</v>
      </c>
      <c r="I271" s="206">
        <f t="shared" si="11"/>
        <v>96.27759050850831</v>
      </c>
    </row>
    <row r="272" spans="1:9" ht="40.5" customHeight="1">
      <c r="A272" s="168"/>
      <c r="B272" s="169" t="s">
        <v>68</v>
      </c>
      <c r="C272" s="170" t="s">
        <v>455</v>
      </c>
      <c r="D272" s="170" t="s">
        <v>69</v>
      </c>
      <c r="E272" s="170"/>
      <c r="F272" s="170"/>
      <c r="G272" s="153">
        <f t="shared" si="12"/>
        <v>3817.735</v>
      </c>
      <c r="H272" s="153">
        <f t="shared" si="12"/>
        <v>3675.62327</v>
      </c>
      <c r="I272" s="206">
        <f t="shared" si="11"/>
        <v>96.27759050850831</v>
      </c>
    </row>
    <row r="273" spans="1:9" ht="15.75" customHeight="1">
      <c r="A273" s="168"/>
      <c r="B273" s="175" t="s">
        <v>360</v>
      </c>
      <c r="C273" s="148" t="s">
        <v>455</v>
      </c>
      <c r="D273" s="148" t="s">
        <v>69</v>
      </c>
      <c r="E273" s="148" t="s">
        <v>361</v>
      </c>
      <c r="F273" s="148"/>
      <c r="G273" s="154">
        <f t="shared" si="12"/>
        <v>3817.735</v>
      </c>
      <c r="H273" s="154">
        <f t="shared" si="12"/>
        <v>3675.62327</v>
      </c>
      <c r="I273" s="207">
        <f t="shared" si="11"/>
        <v>96.27759050850831</v>
      </c>
    </row>
    <row r="274" spans="1:9" ht="57" customHeight="1">
      <c r="A274" s="168"/>
      <c r="B274" s="175" t="s">
        <v>160</v>
      </c>
      <c r="C274" s="148" t="s">
        <v>455</v>
      </c>
      <c r="D274" s="148" t="s">
        <v>69</v>
      </c>
      <c r="E274" s="148" t="s">
        <v>362</v>
      </c>
      <c r="F274" s="148"/>
      <c r="G274" s="154">
        <f>G275+G276+G277</f>
        <v>3817.735</v>
      </c>
      <c r="H274" s="154">
        <f>H275+H276+H277</f>
        <v>3675.62327</v>
      </c>
      <c r="I274" s="207">
        <f t="shared" si="11"/>
        <v>96.27759050850831</v>
      </c>
    </row>
    <row r="275" spans="1:9" ht="54.75" customHeight="1">
      <c r="A275" s="168"/>
      <c r="B275" s="173" t="s">
        <v>336</v>
      </c>
      <c r="C275" s="148" t="s">
        <v>455</v>
      </c>
      <c r="D275" s="148" t="s">
        <v>69</v>
      </c>
      <c r="E275" s="148" t="s">
        <v>362</v>
      </c>
      <c r="F275" s="148" t="s">
        <v>339</v>
      </c>
      <c r="G275" s="154">
        <f>3671.735-100</f>
        <v>3571.735</v>
      </c>
      <c r="H275" s="154">
        <v>3475.6081</v>
      </c>
      <c r="I275" s="207">
        <f t="shared" si="11"/>
        <v>97.308677715452</v>
      </c>
    </row>
    <row r="276" spans="1:9" ht="29.25" customHeight="1">
      <c r="A276" s="168"/>
      <c r="B276" s="173" t="s">
        <v>337</v>
      </c>
      <c r="C276" s="148" t="s">
        <v>455</v>
      </c>
      <c r="D276" s="148" t="s">
        <v>69</v>
      </c>
      <c r="E276" s="148" t="s">
        <v>362</v>
      </c>
      <c r="F276" s="148" t="s">
        <v>340</v>
      </c>
      <c r="G276" s="154">
        <v>240</v>
      </c>
      <c r="H276" s="154">
        <v>194.01517</v>
      </c>
      <c r="I276" s="207">
        <f t="shared" si="11"/>
        <v>80.83965416666668</v>
      </c>
    </row>
    <row r="277" spans="1:9" ht="16.5" customHeight="1">
      <c r="A277" s="168"/>
      <c r="B277" s="173" t="s">
        <v>338</v>
      </c>
      <c r="C277" s="148" t="s">
        <v>455</v>
      </c>
      <c r="D277" s="148" t="s">
        <v>69</v>
      </c>
      <c r="E277" s="148" t="s">
        <v>362</v>
      </c>
      <c r="F277" s="148" t="s">
        <v>341</v>
      </c>
      <c r="G277" s="154">
        <v>6</v>
      </c>
      <c r="H277" s="154">
        <v>6</v>
      </c>
      <c r="I277" s="207">
        <f t="shared" si="11"/>
        <v>100</v>
      </c>
    </row>
    <row r="278" spans="1:9" ht="29.25" customHeight="1">
      <c r="A278" s="168" t="s">
        <v>70</v>
      </c>
      <c r="B278" s="169" t="s">
        <v>441</v>
      </c>
      <c r="C278" s="170" t="s">
        <v>71</v>
      </c>
      <c r="D278" s="170"/>
      <c r="E278" s="170"/>
      <c r="F278" s="170"/>
      <c r="G278" s="153">
        <f>G279+G280+G303+G306+G281</f>
        <v>34784.4365</v>
      </c>
      <c r="H278" s="153">
        <f>H279+H280+H303+H306+H281</f>
        <v>19179.73515</v>
      </c>
      <c r="I278" s="206">
        <f t="shared" si="11"/>
        <v>55.13884104461487</v>
      </c>
    </row>
    <row r="279" spans="1:9" ht="42" customHeight="1">
      <c r="A279" s="168"/>
      <c r="B279" s="194" t="s">
        <v>506</v>
      </c>
      <c r="C279" s="148" t="s">
        <v>71</v>
      </c>
      <c r="D279" s="170"/>
      <c r="E279" s="148" t="s">
        <v>113</v>
      </c>
      <c r="F279" s="170"/>
      <c r="G279" s="153">
        <f>G301</f>
        <v>1587</v>
      </c>
      <c r="H279" s="153">
        <f>H301</f>
        <v>1522.19897</v>
      </c>
      <c r="I279" s="206">
        <f t="shared" si="11"/>
        <v>95.9167592942659</v>
      </c>
    </row>
    <row r="280" spans="1:9" ht="51.75" customHeight="1">
      <c r="A280" s="168"/>
      <c r="B280" s="194" t="s">
        <v>505</v>
      </c>
      <c r="C280" s="148" t="s">
        <v>71</v>
      </c>
      <c r="D280" s="170"/>
      <c r="E280" s="148" t="s">
        <v>482</v>
      </c>
      <c r="F280" s="170"/>
      <c r="G280" s="153">
        <f>G282+G292</f>
        <v>9141.80391</v>
      </c>
      <c r="H280" s="153">
        <f>H282+H292</f>
        <v>8894.04618</v>
      </c>
      <c r="I280" s="206">
        <f t="shared" si="11"/>
        <v>97.28983762461822</v>
      </c>
    </row>
    <row r="281" spans="1:9" ht="42" customHeight="1">
      <c r="A281" s="188"/>
      <c r="B281" s="194" t="s">
        <v>590</v>
      </c>
      <c r="C281" s="148" t="s">
        <v>71</v>
      </c>
      <c r="D281" s="148"/>
      <c r="E281" s="148" t="s">
        <v>589</v>
      </c>
      <c r="F281" s="148"/>
      <c r="G281" s="153">
        <f>G287</f>
        <v>15220</v>
      </c>
      <c r="H281" s="153">
        <f>H287</f>
        <v>0</v>
      </c>
      <c r="I281" s="206">
        <f t="shared" si="11"/>
        <v>0</v>
      </c>
    </row>
    <row r="282" spans="1:9" ht="42" customHeight="1">
      <c r="A282" s="168"/>
      <c r="B282" s="169" t="s">
        <v>41</v>
      </c>
      <c r="C282" s="170" t="s">
        <v>71</v>
      </c>
      <c r="D282" s="170" t="s">
        <v>164</v>
      </c>
      <c r="E282" s="170"/>
      <c r="F282" s="170"/>
      <c r="G282" s="153">
        <f aca="true" t="shared" si="13" ref="G282:H284">G283</f>
        <v>3591.84086</v>
      </c>
      <c r="H282" s="153">
        <f t="shared" si="13"/>
        <v>3556.38345</v>
      </c>
      <c r="I282" s="206">
        <f t="shared" si="11"/>
        <v>99.0128346053728</v>
      </c>
    </row>
    <row r="283" spans="1:9" ht="53.25" customHeight="1">
      <c r="A283" s="168"/>
      <c r="B283" s="194" t="s">
        <v>505</v>
      </c>
      <c r="C283" s="148" t="s">
        <v>71</v>
      </c>
      <c r="D283" s="148" t="s">
        <v>164</v>
      </c>
      <c r="E283" s="148" t="s">
        <v>482</v>
      </c>
      <c r="F283" s="148"/>
      <c r="G283" s="154">
        <f t="shared" si="13"/>
        <v>3591.84086</v>
      </c>
      <c r="H283" s="154">
        <f t="shared" si="13"/>
        <v>3556.38345</v>
      </c>
      <c r="I283" s="207">
        <f t="shared" si="11"/>
        <v>99.0128346053728</v>
      </c>
    </row>
    <row r="284" spans="1:9" ht="54" customHeight="1">
      <c r="A284" s="168"/>
      <c r="B284" s="195" t="s">
        <v>226</v>
      </c>
      <c r="C284" s="148" t="s">
        <v>71</v>
      </c>
      <c r="D284" s="148" t="s">
        <v>164</v>
      </c>
      <c r="E284" s="148" t="s">
        <v>483</v>
      </c>
      <c r="F284" s="148"/>
      <c r="G284" s="154">
        <f t="shared" si="13"/>
        <v>3591.84086</v>
      </c>
      <c r="H284" s="154">
        <f t="shared" si="13"/>
        <v>3556.38345</v>
      </c>
      <c r="I284" s="207">
        <f t="shared" si="11"/>
        <v>99.0128346053728</v>
      </c>
    </row>
    <row r="285" spans="1:9" ht="54.75" customHeight="1">
      <c r="A285" s="168"/>
      <c r="B285" s="173" t="s">
        <v>336</v>
      </c>
      <c r="C285" s="148" t="s">
        <v>71</v>
      </c>
      <c r="D285" s="148" t="s">
        <v>164</v>
      </c>
      <c r="E285" s="148" t="s">
        <v>483</v>
      </c>
      <c r="F285" s="148" t="s">
        <v>339</v>
      </c>
      <c r="G285" s="154">
        <v>3591.84086</v>
      </c>
      <c r="H285" s="154">
        <v>3556.38345</v>
      </c>
      <c r="I285" s="207">
        <f t="shared" si="11"/>
        <v>99.0128346053728</v>
      </c>
    </row>
    <row r="286" spans="1:9" ht="17.25" customHeight="1">
      <c r="A286" s="168"/>
      <c r="B286" s="174" t="s">
        <v>347</v>
      </c>
      <c r="C286" s="170" t="s">
        <v>71</v>
      </c>
      <c r="D286" s="170" t="s">
        <v>152</v>
      </c>
      <c r="E286" s="170"/>
      <c r="F286" s="170"/>
      <c r="G286" s="153">
        <f>G287+G292</f>
        <v>20769.96305</v>
      </c>
      <c r="H286" s="153">
        <f>H287+H292</f>
        <v>5337.66273</v>
      </c>
      <c r="I286" s="206">
        <f t="shared" si="11"/>
        <v>25.69895149620885</v>
      </c>
    </row>
    <row r="287" spans="1:9" ht="42" customHeight="1">
      <c r="A287" s="188"/>
      <c r="B287" s="194" t="s">
        <v>590</v>
      </c>
      <c r="C287" s="148" t="s">
        <v>71</v>
      </c>
      <c r="D287" s="148" t="s">
        <v>152</v>
      </c>
      <c r="E287" s="148" t="s">
        <v>589</v>
      </c>
      <c r="F287" s="148"/>
      <c r="G287" s="154">
        <f>G288+G290</f>
        <v>15220</v>
      </c>
      <c r="H287" s="154">
        <f>H288+H290</f>
        <v>0</v>
      </c>
      <c r="I287" s="207">
        <f t="shared" si="11"/>
        <v>0</v>
      </c>
    </row>
    <row r="288" spans="1:9" ht="54" customHeight="1">
      <c r="A288" s="188"/>
      <c r="B288" s="196" t="s">
        <v>591</v>
      </c>
      <c r="C288" s="148" t="s">
        <v>71</v>
      </c>
      <c r="D288" s="148" t="s">
        <v>152</v>
      </c>
      <c r="E288" s="148" t="s">
        <v>593</v>
      </c>
      <c r="F288" s="148"/>
      <c r="G288" s="154">
        <f>G289</f>
        <v>220</v>
      </c>
      <c r="H288" s="154">
        <f>H289</f>
        <v>0</v>
      </c>
      <c r="I288" s="207">
        <f t="shared" si="11"/>
        <v>0</v>
      </c>
    </row>
    <row r="289" spans="1:9" ht="32.25" customHeight="1">
      <c r="A289" s="188"/>
      <c r="B289" s="196" t="s">
        <v>132</v>
      </c>
      <c r="C289" s="148" t="s">
        <v>71</v>
      </c>
      <c r="D289" s="148" t="s">
        <v>152</v>
      </c>
      <c r="E289" s="148" t="s">
        <v>593</v>
      </c>
      <c r="F289" s="148" t="s">
        <v>95</v>
      </c>
      <c r="G289" s="154">
        <v>220</v>
      </c>
      <c r="H289" s="154">
        <v>0</v>
      </c>
      <c r="I289" s="207">
        <f t="shared" si="11"/>
        <v>0</v>
      </c>
    </row>
    <row r="290" spans="1:9" ht="52.5" customHeight="1">
      <c r="A290" s="188"/>
      <c r="B290" s="196" t="s">
        <v>592</v>
      </c>
      <c r="C290" s="148" t="s">
        <v>71</v>
      </c>
      <c r="D290" s="148" t="s">
        <v>152</v>
      </c>
      <c r="E290" s="148" t="s">
        <v>594</v>
      </c>
      <c r="F290" s="148"/>
      <c r="G290" s="154">
        <f>G291</f>
        <v>15000</v>
      </c>
      <c r="H290" s="154">
        <f>H291</f>
        <v>0</v>
      </c>
      <c r="I290" s="207">
        <f t="shared" si="11"/>
        <v>0</v>
      </c>
    </row>
    <row r="291" spans="1:9" ht="32.25" customHeight="1">
      <c r="A291" s="188"/>
      <c r="B291" s="196" t="s">
        <v>132</v>
      </c>
      <c r="C291" s="148" t="s">
        <v>71</v>
      </c>
      <c r="D291" s="148" t="s">
        <v>152</v>
      </c>
      <c r="E291" s="148" t="s">
        <v>594</v>
      </c>
      <c r="F291" s="148" t="s">
        <v>95</v>
      </c>
      <c r="G291" s="154">
        <v>15000</v>
      </c>
      <c r="H291" s="154">
        <v>0</v>
      </c>
      <c r="I291" s="207">
        <f t="shared" si="11"/>
        <v>0</v>
      </c>
    </row>
    <row r="292" spans="1:9" ht="51.75" customHeight="1">
      <c r="A292" s="188"/>
      <c r="B292" s="194" t="s">
        <v>507</v>
      </c>
      <c r="C292" s="148" t="s">
        <v>71</v>
      </c>
      <c r="D292" s="148" t="s">
        <v>152</v>
      </c>
      <c r="E292" s="148" t="s">
        <v>482</v>
      </c>
      <c r="F292" s="148"/>
      <c r="G292" s="154">
        <f>G293+G295</f>
        <v>5549.96305</v>
      </c>
      <c r="H292" s="154">
        <f>H293+H295</f>
        <v>5337.66273</v>
      </c>
      <c r="I292" s="207">
        <f t="shared" si="11"/>
        <v>96.17474354176106</v>
      </c>
    </row>
    <row r="293" spans="1:9" ht="42" customHeight="1">
      <c r="A293" s="168"/>
      <c r="B293" s="147" t="s">
        <v>222</v>
      </c>
      <c r="C293" s="148" t="s">
        <v>71</v>
      </c>
      <c r="D293" s="148" t="s">
        <v>152</v>
      </c>
      <c r="E293" s="148" t="s">
        <v>223</v>
      </c>
      <c r="F293" s="148"/>
      <c r="G293" s="154">
        <f>G294</f>
        <v>2007.19</v>
      </c>
      <c r="H293" s="154">
        <f>H294</f>
        <v>1882.58948</v>
      </c>
      <c r="I293" s="207">
        <f t="shared" si="11"/>
        <v>93.79229071488001</v>
      </c>
    </row>
    <row r="294" spans="1:9" ht="31.5" customHeight="1">
      <c r="A294" s="168"/>
      <c r="B294" s="150" t="s">
        <v>337</v>
      </c>
      <c r="C294" s="148" t="s">
        <v>71</v>
      </c>
      <c r="D294" s="148" t="s">
        <v>152</v>
      </c>
      <c r="E294" s="148" t="s">
        <v>223</v>
      </c>
      <c r="F294" s="148" t="s">
        <v>340</v>
      </c>
      <c r="G294" s="154">
        <v>2007.19</v>
      </c>
      <c r="H294" s="154">
        <v>1882.58948</v>
      </c>
      <c r="I294" s="207">
        <f t="shared" si="11"/>
        <v>93.79229071488001</v>
      </c>
    </row>
    <row r="295" spans="1:9" ht="18" customHeight="1">
      <c r="A295" s="168"/>
      <c r="B295" s="184" t="s">
        <v>224</v>
      </c>
      <c r="C295" s="148" t="s">
        <v>71</v>
      </c>
      <c r="D295" s="148" t="s">
        <v>152</v>
      </c>
      <c r="E295" s="148" t="s">
        <v>225</v>
      </c>
      <c r="F295" s="148"/>
      <c r="G295" s="154">
        <f>G296+G297+G298</f>
        <v>3542.7730500000002</v>
      </c>
      <c r="H295" s="154">
        <f>H296+H297+H298</f>
        <v>3455.0732500000004</v>
      </c>
      <c r="I295" s="207">
        <f t="shared" si="11"/>
        <v>97.5245436622027</v>
      </c>
    </row>
    <row r="296" spans="1:9" ht="55.5" customHeight="1">
      <c r="A296" s="168"/>
      <c r="B296" s="150" t="s">
        <v>336</v>
      </c>
      <c r="C296" s="148" t="s">
        <v>71</v>
      </c>
      <c r="D296" s="148" t="s">
        <v>152</v>
      </c>
      <c r="E296" s="148" t="s">
        <v>225</v>
      </c>
      <c r="F296" s="148" t="s">
        <v>339</v>
      </c>
      <c r="G296" s="154">
        <v>2691.47605</v>
      </c>
      <c r="H296" s="154">
        <v>2678.82146</v>
      </c>
      <c r="I296" s="207">
        <f t="shared" si="11"/>
        <v>99.52982713704623</v>
      </c>
    </row>
    <row r="297" spans="1:9" ht="27.75" customHeight="1">
      <c r="A297" s="168"/>
      <c r="B297" s="150" t="s">
        <v>337</v>
      </c>
      <c r="C297" s="148" t="s">
        <v>71</v>
      </c>
      <c r="D297" s="148" t="s">
        <v>152</v>
      </c>
      <c r="E297" s="148" t="s">
        <v>225</v>
      </c>
      <c r="F297" s="148" t="s">
        <v>340</v>
      </c>
      <c r="G297" s="154">
        <v>766.297</v>
      </c>
      <c r="H297" s="154">
        <v>697.99924</v>
      </c>
      <c r="I297" s="207">
        <f t="shared" si="11"/>
        <v>91.08729904984621</v>
      </c>
    </row>
    <row r="298" spans="1:9" ht="17.25" customHeight="1">
      <c r="A298" s="168"/>
      <c r="B298" s="150" t="s">
        <v>338</v>
      </c>
      <c r="C298" s="148" t="s">
        <v>71</v>
      </c>
      <c r="D298" s="148" t="s">
        <v>152</v>
      </c>
      <c r="E298" s="148" t="s">
        <v>225</v>
      </c>
      <c r="F298" s="148" t="s">
        <v>341</v>
      </c>
      <c r="G298" s="154">
        <v>85</v>
      </c>
      <c r="H298" s="154">
        <v>78.25255</v>
      </c>
      <c r="I298" s="207">
        <f t="shared" si="11"/>
        <v>92.06182352941177</v>
      </c>
    </row>
    <row r="299" spans="1:9" ht="12.75">
      <c r="A299" s="168"/>
      <c r="B299" s="171" t="s">
        <v>355</v>
      </c>
      <c r="C299" s="170" t="s">
        <v>71</v>
      </c>
      <c r="D299" s="170" t="s">
        <v>357</v>
      </c>
      <c r="E299" s="170"/>
      <c r="F299" s="170"/>
      <c r="G299" s="153">
        <f>G301</f>
        <v>1587</v>
      </c>
      <c r="H299" s="153">
        <f>H301</f>
        <v>1522.19897</v>
      </c>
      <c r="I299" s="206">
        <f t="shared" si="11"/>
        <v>95.9167592942659</v>
      </c>
    </row>
    <row r="300" spans="1:9" ht="56.25" customHeight="1">
      <c r="A300" s="168"/>
      <c r="B300" s="194" t="s">
        <v>504</v>
      </c>
      <c r="C300" s="148" t="s">
        <v>71</v>
      </c>
      <c r="D300" s="148" t="s">
        <v>357</v>
      </c>
      <c r="E300" s="148" t="s">
        <v>113</v>
      </c>
      <c r="F300" s="148"/>
      <c r="G300" s="154">
        <f>G301</f>
        <v>1587</v>
      </c>
      <c r="H300" s="154">
        <f>H301</f>
        <v>1522.19897</v>
      </c>
      <c r="I300" s="207">
        <f t="shared" si="11"/>
        <v>95.9167592942659</v>
      </c>
    </row>
    <row r="301" spans="1:9" ht="19.5" customHeight="1">
      <c r="A301" s="168"/>
      <c r="B301" s="150" t="s">
        <v>114</v>
      </c>
      <c r="C301" s="148" t="s">
        <v>71</v>
      </c>
      <c r="D301" s="148" t="s">
        <v>357</v>
      </c>
      <c r="E301" s="148" t="s">
        <v>302</v>
      </c>
      <c r="F301" s="148"/>
      <c r="G301" s="154">
        <f>G302</f>
        <v>1587</v>
      </c>
      <c r="H301" s="154">
        <f>H302</f>
        <v>1522.19897</v>
      </c>
      <c r="I301" s="207">
        <f t="shared" si="11"/>
        <v>95.9167592942659</v>
      </c>
    </row>
    <row r="302" spans="1:9" ht="27.75" customHeight="1">
      <c r="A302" s="168"/>
      <c r="B302" s="150" t="s">
        <v>337</v>
      </c>
      <c r="C302" s="148" t="s">
        <v>71</v>
      </c>
      <c r="D302" s="148" t="s">
        <v>357</v>
      </c>
      <c r="E302" s="148" t="s">
        <v>302</v>
      </c>
      <c r="F302" s="148" t="s">
        <v>340</v>
      </c>
      <c r="G302" s="154">
        <v>1587</v>
      </c>
      <c r="H302" s="154">
        <v>1522.19897</v>
      </c>
      <c r="I302" s="207">
        <f t="shared" si="11"/>
        <v>95.9167592942659</v>
      </c>
    </row>
    <row r="303" spans="1:9" ht="15.75" customHeight="1">
      <c r="A303" s="168"/>
      <c r="B303" s="197" t="s">
        <v>511</v>
      </c>
      <c r="C303" s="170" t="s">
        <v>71</v>
      </c>
      <c r="D303" s="170" t="s">
        <v>513</v>
      </c>
      <c r="E303" s="148"/>
      <c r="F303" s="148"/>
      <c r="G303" s="153">
        <f>G304</f>
        <v>72.14259</v>
      </c>
      <c r="H303" s="153">
        <f>H304</f>
        <v>0</v>
      </c>
      <c r="I303" s="206">
        <f t="shared" si="11"/>
        <v>0</v>
      </c>
    </row>
    <row r="304" spans="1:9" ht="66.75" customHeight="1">
      <c r="A304" s="168"/>
      <c r="B304" s="198" t="s">
        <v>352</v>
      </c>
      <c r="C304" s="148" t="s">
        <v>71</v>
      </c>
      <c r="D304" s="148" t="s">
        <v>513</v>
      </c>
      <c r="E304" s="148" t="s">
        <v>571</v>
      </c>
      <c r="F304" s="148"/>
      <c r="G304" s="154">
        <f>G305</f>
        <v>72.14259</v>
      </c>
      <c r="H304" s="154">
        <f>H305</f>
        <v>0</v>
      </c>
      <c r="I304" s="207">
        <f t="shared" si="11"/>
        <v>0</v>
      </c>
    </row>
    <row r="305" spans="1:9" ht="21" customHeight="1">
      <c r="A305" s="168"/>
      <c r="B305" s="150" t="s">
        <v>28</v>
      </c>
      <c r="C305" s="148" t="s">
        <v>71</v>
      </c>
      <c r="D305" s="148" t="s">
        <v>513</v>
      </c>
      <c r="E305" s="148" t="s">
        <v>571</v>
      </c>
      <c r="F305" s="148" t="s">
        <v>29</v>
      </c>
      <c r="G305" s="154">
        <v>72.14259</v>
      </c>
      <c r="H305" s="154">
        <v>0</v>
      </c>
      <c r="I305" s="207">
        <f t="shared" si="11"/>
        <v>0</v>
      </c>
    </row>
    <row r="306" spans="1:9" ht="15" customHeight="1">
      <c r="A306" s="168"/>
      <c r="B306" s="174" t="s">
        <v>176</v>
      </c>
      <c r="C306" s="170" t="s">
        <v>71</v>
      </c>
      <c r="D306" s="170" t="s">
        <v>512</v>
      </c>
      <c r="E306" s="170"/>
      <c r="F306" s="170"/>
      <c r="G306" s="153">
        <f>G307</f>
        <v>8763.490000000002</v>
      </c>
      <c r="H306" s="153">
        <f>H307</f>
        <v>8763.490000000002</v>
      </c>
      <c r="I306" s="206">
        <f t="shared" si="11"/>
        <v>100</v>
      </c>
    </row>
    <row r="307" spans="1:9" ht="30" customHeight="1">
      <c r="A307" s="168"/>
      <c r="B307" s="175" t="s">
        <v>125</v>
      </c>
      <c r="C307" s="148" t="s">
        <v>71</v>
      </c>
      <c r="D307" s="148" t="s">
        <v>512</v>
      </c>
      <c r="E307" s="148" t="s">
        <v>73</v>
      </c>
      <c r="F307" s="170"/>
      <c r="G307" s="154">
        <f>G308</f>
        <v>8763.490000000002</v>
      </c>
      <c r="H307" s="154">
        <f>H308</f>
        <v>8763.490000000002</v>
      </c>
      <c r="I307" s="207">
        <f t="shared" si="11"/>
        <v>100</v>
      </c>
    </row>
    <row r="308" spans="1:9" ht="44.25" customHeight="1">
      <c r="A308" s="168"/>
      <c r="B308" s="175" t="s">
        <v>326</v>
      </c>
      <c r="C308" s="148" t="s">
        <v>71</v>
      </c>
      <c r="D308" s="148" t="s">
        <v>512</v>
      </c>
      <c r="E308" s="148" t="s">
        <v>327</v>
      </c>
      <c r="F308" s="170"/>
      <c r="G308" s="154">
        <f>G309+G312</f>
        <v>8763.490000000002</v>
      </c>
      <c r="H308" s="154">
        <f>H309+H312</f>
        <v>8763.490000000002</v>
      </c>
      <c r="I308" s="207">
        <f t="shared" si="11"/>
        <v>100</v>
      </c>
    </row>
    <row r="309" spans="1:9" ht="88.5" customHeight="1">
      <c r="A309" s="168"/>
      <c r="B309" s="176" t="s">
        <v>493</v>
      </c>
      <c r="C309" s="148" t="s">
        <v>71</v>
      </c>
      <c r="D309" s="148" t="s">
        <v>512</v>
      </c>
      <c r="E309" s="148" t="s">
        <v>167</v>
      </c>
      <c r="F309" s="170"/>
      <c r="G309" s="154">
        <f>G310+G311</f>
        <v>8654.390000000001</v>
      </c>
      <c r="H309" s="154">
        <f>H310+H311</f>
        <v>8654.390000000001</v>
      </c>
      <c r="I309" s="207">
        <f t="shared" si="11"/>
        <v>100</v>
      </c>
    </row>
    <row r="310" spans="1:9" ht="27.75" customHeight="1">
      <c r="A310" s="168"/>
      <c r="B310" s="150" t="s">
        <v>337</v>
      </c>
      <c r="C310" s="148" t="s">
        <v>71</v>
      </c>
      <c r="D310" s="148" t="s">
        <v>512</v>
      </c>
      <c r="E310" s="148" t="s">
        <v>167</v>
      </c>
      <c r="F310" s="148" t="s">
        <v>340</v>
      </c>
      <c r="G310" s="154">
        <v>109.1</v>
      </c>
      <c r="H310" s="154">
        <v>109.1</v>
      </c>
      <c r="I310" s="207">
        <f t="shared" si="11"/>
        <v>100</v>
      </c>
    </row>
    <row r="311" spans="1:9" ht="18" customHeight="1">
      <c r="A311" s="168"/>
      <c r="B311" s="172" t="s">
        <v>28</v>
      </c>
      <c r="C311" s="148" t="s">
        <v>71</v>
      </c>
      <c r="D311" s="148" t="s">
        <v>512</v>
      </c>
      <c r="E311" s="148" t="s">
        <v>167</v>
      </c>
      <c r="F311" s="148" t="s">
        <v>29</v>
      </c>
      <c r="G311" s="154">
        <v>8545.29</v>
      </c>
      <c r="H311" s="154">
        <v>8545.29</v>
      </c>
      <c r="I311" s="207">
        <f t="shared" si="11"/>
        <v>100</v>
      </c>
    </row>
    <row r="312" spans="1:9" ht="18" customHeight="1">
      <c r="A312" s="168"/>
      <c r="B312" s="172" t="s">
        <v>405</v>
      </c>
      <c r="C312" s="148" t="s">
        <v>71</v>
      </c>
      <c r="D312" s="148" t="s">
        <v>512</v>
      </c>
      <c r="E312" s="148" t="s">
        <v>328</v>
      </c>
      <c r="F312" s="148" t="s">
        <v>29</v>
      </c>
      <c r="G312" s="154">
        <v>109.1</v>
      </c>
      <c r="H312" s="154">
        <v>109.1</v>
      </c>
      <c r="I312" s="207">
        <f t="shared" si="11"/>
        <v>100</v>
      </c>
    </row>
    <row r="313" spans="1:9" ht="21.75" customHeight="1">
      <c r="A313" s="168" t="s">
        <v>72</v>
      </c>
      <c r="B313" s="171" t="s">
        <v>75</v>
      </c>
      <c r="C313" s="170" t="s">
        <v>76</v>
      </c>
      <c r="D313" s="170"/>
      <c r="E313" s="170"/>
      <c r="F313" s="170"/>
      <c r="G313" s="153">
        <f aca="true" t="shared" si="14" ref="G313:H315">G314</f>
        <v>4938.561000000001</v>
      </c>
      <c r="H313" s="153">
        <f t="shared" si="14"/>
        <v>4808.244000000001</v>
      </c>
      <c r="I313" s="206">
        <f t="shared" si="11"/>
        <v>97.36123538820316</v>
      </c>
    </row>
    <row r="314" spans="1:9" ht="32.25" customHeight="1">
      <c r="A314" s="168"/>
      <c r="B314" s="173" t="s">
        <v>35</v>
      </c>
      <c r="C314" s="148" t="s">
        <v>76</v>
      </c>
      <c r="D314" s="148" t="s">
        <v>36</v>
      </c>
      <c r="E314" s="148"/>
      <c r="F314" s="148"/>
      <c r="G314" s="154">
        <f t="shared" si="14"/>
        <v>4938.561000000001</v>
      </c>
      <c r="H314" s="154">
        <f t="shared" si="14"/>
        <v>4808.244000000001</v>
      </c>
      <c r="I314" s="207">
        <f t="shared" si="11"/>
        <v>97.36123538820316</v>
      </c>
    </row>
    <row r="315" spans="1:9" ht="16.5" customHeight="1">
      <c r="A315" s="168"/>
      <c r="B315" s="173" t="s">
        <v>360</v>
      </c>
      <c r="C315" s="148" t="s">
        <v>76</v>
      </c>
      <c r="D315" s="148" t="s">
        <v>36</v>
      </c>
      <c r="E315" s="148" t="s">
        <v>361</v>
      </c>
      <c r="F315" s="148"/>
      <c r="G315" s="154">
        <f t="shared" si="14"/>
        <v>4938.561000000001</v>
      </c>
      <c r="H315" s="154">
        <f t="shared" si="14"/>
        <v>4808.244000000001</v>
      </c>
      <c r="I315" s="207">
        <f t="shared" si="11"/>
        <v>97.36123538820316</v>
      </c>
    </row>
    <row r="316" spans="1:9" ht="54" customHeight="1">
      <c r="A316" s="168"/>
      <c r="B316" s="172" t="s">
        <v>160</v>
      </c>
      <c r="C316" s="148" t="s">
        <v>76</v>
      </c>
      <c r="D316" s="148" t="s">
        <v>36</v>
      </c>
      <c r="E316" s="148" t="s">
        <v>362</v>
      </c>
      <c r="F316" s="148"/>
      <c r="G316" s="154">
        <f>G317+G318+G319</f>
        <v>4938.561000000001</v>
      </c>
      <c r="H316" s="154">
        <f>H317+H318+H319</f>
        <v>4808.244000000001</v>
      </c>
      <c r="I316" s="207">
        <f t="shared" si="11"/>
        <v>97.36123538820316</v>
      </c>
    </row>
    <row r="317" spans="1:9" ht="57" customHeight="1">
      <c r="A317" s="168"/>
      <c r="B317" s="173" t="s">
        <v>336</v>
      </c>
      <c r="C317" s="148" t="s">
        <v>76</v>
      </c>
      <c r="D317" s="148" t="s">
        <v>36</v>
      </c>
      <c r="E317" s="148" t="s">
        <v>362</v>
      </c>
      <c r="F317" s="148" t="s">
        <v>339</v>
      </c>
      <c r="G317" s="154">
        <v>4869.358</v>
      </c>
      <c r="H317" s="154">
        <v>4771.56937</v>
      </c>
      <c r="I317" s="207">
        <f t="shared" si="11"/>
        <v>97.991755175939</v>
      </c>
    </row>
    <row r="318" spans="1:9" ht="29.25" customHeight="1">
      <c r="A318" s="168"/>
      <c r="B318" s="173" t="s">
        <v>337</v>
      </c>
      <c r="C318" s="148" t="s">
        <v>76</v>
      </c>
      <c r="D318" s="148" t="s">
        <v>36</v>
      </c>
      <c r="E318" s="148" t="s">
        <v>331</v>
      </c>
      <c r="F318" s="148" t="s">
        <v>340</v>
      </c>
      <c r="G318" s="154">
        <v>54.203</v>
      </c>
      <c r="H318" s="154">
        <v>34.57463</v>
      </c>
      <c r="I318" s="207">
        <f t="shared" si="11"/>
        <v>63.78729959596332</v>
      </c>
    </row>
    <row r="319" spans="1:9" ht="17.25" customHeight="1">
      <c r="A319" s="199"/>
      <c r="B319" s="200" t="s">
        <v>338</v>
      </c>
      <c r="C319" s="201" t="s">
        <v>76</v>
      </c>
      <c r="D319" s="201" t="s">
        <v>36</v>
      </c>
      <c r="E319" s="201" t="s">
        <v>362</v>
      </c>
      <c r="F319" s="201" t="s">
        <v>341</v>
      </c>
      <c r="G319" s="154">
        <v>15</v>
      </c>
      <c r="H319" s="154">
        <v>2.1</v>
      </c>
      <c r="I319" s="207">
        <f t="shared" si="11"/>
        <v>14.000000000000002</v>
      </c>
    </row>
    <row r="320" spans="1:9" ht="12.75">
      <c r="A320" s="168"/>
      <c r="B320" s="202" t="s">
        <v>500</v>
      </c>
      <c r="C320" s="203"/>
      <c r="D320" s="203"/>
      <c r="E320" s="203"/>
      <c r="F320" s="203"/>
      <c r="G320" s="153">
        <f>G13+G76+G271+G278+G313</f>
        <v>493002.89329</v>
      </c>
      <c r="H320" s="153">
        <f>H13+H76+H271+H278+H313</f>
        <v>465777.64099</v>
      </c>
      <c r="I320" s="206">
        <f>H320/G320*100</f>
        <v>94.47766885944313</v>
      </c>
    </row>
    <row r="321" ht="12.75">
      <c r="B321" s="204"/>
    </row>
    <row r="322" ht="12.75">
      <c r="B322" s="204"/>
    </row>
    <row r="323" ht="12.75">
      <c r="B323" s="204"/>
    </row>
    <row r="324" ht="12.75">
      <c r="B324" s="204"/>
    </row>
    <row r="325" ht="12.75">
      <c r="B325" s="204"/>
    </row>
    <row r="326" ht="12.75">
      <c r="B326" s="204"/>
    </row>
    <row r="327" ht="12.75">
      <c r="B327" s="204"/>
    </row>
    <row r="328" ht="12.75">
      <c r="B328" s="204"/>
    </row>
    <row r="329" ht="12.75">
      <c r="B329" s="204"/>
    </row>
    <row r="330" ht="12.75">
      <c r="B330" s="204"/>
    </row>
    <row r="331" ht="12.75">
      <c r="B331" s="204"/>
    </row>
    <row r="332" ht="12.75">
      <c r="B332" s="204"/>
    </row>
    <row r="333" ht="12.75">
      <c r="B333" s="204"/>
    </row>
    <row r="334" ht="12.75">
      <c r="B334" s="204"/>
    </row>
    <row r="335" ht="12.75">
      <c r="B335" s="204"/>
    </row>
    <row r="336" ht="12.75">
      <c r="B336" s="204"/>
    </row>
    <row r="337" ht="12.75">
      <c r="B337" s="204"/>
    </row>
    <row r="338" ht="12.75">
      <c r="B338" s="204"/>
    </row>
    <row r="339" ht="12.75">
      <c r="B339" s="204"/>
    </row>
    <row r="340" ht="12.75">
      <c r="B340" s="204"/>
    </row>
  </sheetData>
  <sheetProtection/>
  <mergeCells count="15">
    <mergeCell ref="A8:I8"/>
    <mergeCell ref="A7:I7"/>
    <mergeCell ref="G1:I1"/>
    <mergeCell ref="C2:I2"/>
    <mergeCell ref="C3:I3"/>
    <mergeCell ref="C4:I4"/>
    <mergeCell ref="D5:I5"/>
    <mergeCell ref="G10:I10"/>
    <mergeCell ref="B9:F9"/>
    <mergeCell ref="E10:E11"/>
    <mergeCell ref="F10:F11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53">
      <selection activeCell="H17" sqref="H17"/>
    </sheetView>
  </sheetViews>
  <sheetFormatPr defaultColWidth="9.00390625" defaultRowHeight="12.75"/>
  <cols>
    <col min="1" max="1" width="4.875" style="4" customWidth="1"/>
    <col min="2" max="2" width="64.125" style="4" customWidth="1"/>
    <col min="3" max="3" width="7.75390625" style="4" customWidth="1"/>
    <col min="4" max="4" width="11.875" style="4" customWidth="1"/>
    <col min="5" max="5" width="16.875" style="4" customWidth="1"/>
    <col min="6" max="6" width="17.25390625" style="4" customWidth="1"/>
    <col min="7" max="7" width="13.00390625" style="4" customWidth="1"/>
    <col min="8" max="16384" width="9.125" style="4" customWidth="1"/>
  </cols>
  <sheetData>
    <row r="1" spans="1:7" ht="15.75" hidden="1">
      <c r="A1" s="14"/>
      <c r="B1" s="17"/>
      <c r="C1" s="14"/>
      <c r="D1" s="14"/>
      <c r="E1" s="14"/>
      <c r="F1" s="14"/>
      <c r="G1" s="14"/>
    </row>
    <row r="2" spans="1:11" ht="15.75">
      <c r="A2" s="14"/>
      <c r="B2" s="17"/>
      <c r="C2" s="14"/>
      <c r="D2" s="14"/>
      <c r="E2" s="257" t="s">
        <v>15</v>
      </c>
      <c r="F2" s="272"/>
      <c r="G2" s="272"/>
      <c r="H2" s="11"/>
      <c r="I2" s="11"/>
      <c r="J2" s="118"/>
      <c r="K2" s="118"/>
    </row>
    <row r="3" spans="1:7" ht="15.75" hidden="1">
      <c r="A3" s="14"/>
      <c r="B3" s="17"/>
      <c r="C3" s="14"/>
      <c r="D3" s="14"/>
      <c r="E3" s="14"/>
      <c r="F3" s="14"/>
      <c r="G3" s="14"/>
    </row>
    <row r="4" spans="1:7" ht="15.75">
      <c r="A4" s="14"/>
      <c r="B4" s="17"/>
      <c r="C4" s="257" t="s">
        <v>119</v>
      </c>
      <c r="D4" s="257"/>
      <c r="E4" s="257"/>
      <c r="F4" s="258"/>
      <c r="G4" s="258"/>
    </row>
    <row r="5" spans="1:7" ht="15.75">
      <c r="A5" s="14"/>
      <c r="B5" s="17"/>
      <c r="C5" s="257" t="s">
        <v>120</v>
      </c>
      <c r="D5" s="257"/>
      <c r="E5" s="257"/>
      <c r="F5" s="258"/>
      <c r="G5" s="258"/>
    </row>
    <row r="6" spans="1:7" ht="15.75">
      <c r="A6" s="14"/>
      <c r="B6" s="17"/>
      <c r="C6" s="273" t="s">
        <v>601</v>
      </c>
      <c r="D6" s="273"/>
      <c r="E6" s="273"/>
      <c r="F6" s="258"/>
      <c r="G6" s="258"/>
    </row>
    <row r="7" spans="1:7" ht="15.75">
      <c r="A7" s="14"/>
      <c r="B7" s="17"/>
      <c r="C7" s="36"/>
      <c r="D7" s="257" t="s">
        <v>10</v>
      </c>
      <c r="E7" s="258"/>
      <c r="F7" s="258"/>
      <c r="G7" s="258"/>
    </row>
    <row r="8" spans="1:7" ht="15.75">
      <c r="A8" s="14"/>
      <c r="B8" s="17"/>
      <c r="C8" s="36"/>
      <c r="D8" s="11"/>
      <c r="E8" s="118"/>
      <c r="F8" s="118"/>
      <c r="G8" s="118"/>
    </row>
    <row r="9" spans="1:7" ht="17.25" customHeight="1">
      <c r="A9" s="14"/>
      <c r="B9" s="340" t="s">
        <v>598</v>
      </c>
      <c r="C9" s="340"/>
      <c r="D9" s="340"/>
      <c r="E9" s="258"/>
      <c r="F9" s="258"/>
      <c r="G9" s="258"/>
    </row>
    <row r="10" ht="12.75" hidden="1"/>
    <row r="11" spans="1:7" ht="18.75">
      <c r="A11" s="340" t="s">
        <v>616</v>
      </c>
      <c r="B11" s="258"/>
      <c r="C11" s="258"/>
      <c r="D11" s="258"/>
      <c r="E11" s="258"/>
      <c r="F11" s="258"/>
      <c r="G11" s="258"/>
    </row>
    <row r="12" spans="1:7" ht="18.75">
      <c r="A12" s="340" t="s">
        <v>503</v>
      </c>
      <c r="B12" s="258"/>
      <c r="C12" s="258"/>
      <c r="D12" s="258"/>
      <c r="E12" s="258"/>
      <c r="F12" s="258"/>
      <c r="G12" s="258"/>
    </row>
    <row r="13" spans="1:13" ht="18.75">
      <c r="A13" s="14"/>
      <c r="B13" s="246"/>
      <c r="C13" s="246"/>
      <c r="D13" s="246"/>
      <c r="E13" s="118"/>
      <c r="G13" s="247" t="s">
        <v>606</v>
      </c>
      <c r="H13" s="118"/>
      <c r="I13" s="118"/>
      <c r="J13" s="118"/>
      <c r="K13" s="118"/>
      <c r="L13" s="118"/>
      <c r="M13" s="118"/>
    </row>
    <row r="14" spans="1:7" ht="15.75">
      <c r="A14" s="317" t="s">
        <v>156</v>
      </c>
      <c r="B14" s="317" t="s">
        <v>157</v>
      </c>
      <c r="C14" s="317" t="s">
        <v>109</v>
      </c>
      <c r="D14" s="317" t="s">
        <v>158</v>
      </c>
      <c r="E14" s="319" t="s">
        <v>605</v>
      </c>
      <c r="F14" s="320"/>
      <c r="G14" s="321"/>
    </row>
    <row r="15" spans="1:7" ht="45.75" customHeight="1">
      <c r="A15" s="318"/>
      <c r="B15" s="318"/>
      <c r="C15" s="318"/>
      <c r="D15" s="318"/>
      <c r="E15" s="99" t="s">
        <v>602</v>
      </c>
      <c r="F15" s="99" t="s">
        <v>603</v>
      </c>
      <c r="G15" s="99" t="s">
        <v>604</v>
      </c>
    </row>
    <row r="16" spans="1:7" ht="12.7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ht="38.25" customHeight="1">
      <c r="A17" s="100" t="s">
        <v>452</v>
      </c>
      <c r="B17" s="101" t="s">
        <v>363</v>
      </c>
      <c r="C17" s="15"/>
      <c r="D17" s="15" t="s">
        <v>333</v>
      </c>
      <c r="E17" s="89">
        <f>E18+E19+E23+E24</f>
        <v>206103.17938</v>
      </c>
      <c r="F17" s="89">
        <f>F18+F19+F23+F24</f>
        <v>203825.23969999998</v>
      </c>
      <c r="G17" s="256">
        <f>F17/E17*100</f>
        <v>98.89475762244302</v>
      </c>
    </row>
    <row r="18" spans="1:7" ht="54" customHeight="1">
      <c r="A18" s="94" t="s">
        <v>381</v>
      </c>
      <c r="B18" s="37" t="s">
        <v>428</v>
      </c>
      <c r="C18" s="16" t="s">
        <v>454</v>
      </c>
      <c r="D18" s="16" t="s">
        <v>429</v>
      </c>
      <c r="E18" s="89">
        <v>93436.39732</v>
      </c>
      <c r="F18" s="89">
        <v>92212.15508</v>
      </c>
      <c r="G18" s="256">
        <f aca="true" t="shared" si="0" ref="G18:G59">F18/E18*100</f>
        <v>98.68975872880968</v>
      </c>
    </row>
    <row r="19" spans="1:7" ht="54" customHeight="1">
      <c r="A19" s="322" t="s">
        <v>382</v>
      </c>
      <c r="B19" s="92" t="s">
        <v>330</v>
      </c>
      <c r="C19" s="16"/>
      <c r="D19" s="16"/>
      <c r="E19" s="89">
        <f>E20+E21+E22</f>
        <v>110771.98206</v>
      </c>
      <c r="F19" s="89">
        <f>F20+F21+F22</f>
        <v>109750.42341</v>
      </c>
      <c r="G19" s="256">
        <f t="shared" si="0"/>
        <v>99.07778245816107</v>
      </c>
    </row>
    <row r="20" spans="1:7" ht="15.75">
      <c r="A20" s="328"/>
      <c r="B20" s="330"/>
      <c r="C20" s="15" t="s">
        <v>477</v>
      </c>
      <c r="D20" s="15" t="s">
        <v>79</v>
      </c>
      <c r="E20" s="89">
        <v>109901.74186</v>
      </c>
      <c r="F20" s="89">
        <v>108890.47731</v>
      </c>
      <c r="G20" s="256">
        <f t="shared" si="0"/>
        <v>99.07984665858326</v>
      </c>
    </row>
    <row r="21" spans="1:7" ht="15.75">
      <c r="A21" s="328"/>
      <c r="B21" s="331"/>
      <c r="C21" s="15" t="s">
        <v>477</v>
      </c>
      <c r="D21" s="15" t="s">
        <v>257</v>
      </c>
      <c r="E21" s="89">
        <v>291.1402</v>
      </c>
      <c r="F21" s="89">
        <v>291.1402</v>
      </c>
      <c r="G21" s="256">
        <f t="shared" si="0"/>
        <v>100</v>
      </c>
    </row>
    <row r="22" spans="1:7" ht="15.75">
      <c r="A22" s="329"/>
      <c r="B22" s="332"/>
      <c r="C22" s="15" t="s">
        <v>39</v>
      </c>
      <c r="D22" s="15" t="s">
        <v>257</v>
      </c>
      <c r="E22" s="89">
        <v>579.1</v>
      </c>
      <c r="F22" s="89">
        <v>568.8059</v>
      </c>
      <c r="G22" s="256">
        <f t="shared" si="0"/>
        <v>98.22239682265584</v>
      </c>
    </row>
    <row r="23" spans="1:7" ht="68.25" customHeight="1">
      <c r="A23" s="95" t="s">
        <v>383</v>
      </c>
      <c r="B23" s="38" t="s">
        <v>199</v>
      </c>
      <c r="C23" s="16" t="s">
        <v>454</v>
      </c>
      <c r="D23" s="16" t="s">
        <v>80</v>
      </c>
      <c r="E23" s="89">
        <v>1796.8</v>
      </c>
      <c r="F23" s="89">
        <v>1764.66121</v>
      </c>
      <c r="G23" s="256">
        <f t="shared" si="0"/>
        <v>98.21133181211043</v>
      </c>
    </row>
    <row r="24" spans="1:7" ht="63">
      <c r="A24" s="322" t="s">
        <v>384</v>
      </c>
      <c r="B24" s="38" t="s">
        <v>559</v>
      </c>
      <c r="C24" s="16" t="s">
        <v>454</v>
      </c>
      <c r="D24" s="16" t="s">
        <v>257</v>
      </c>
      <c r="E24" s="89">
        <f>E25+E26</f>
        <v>98</v>
      </c>
      <c r="F24" s="89">
        <f>F25+F26</f>
        <v>98</v>
      </c>
      <c r="G24" s="256">
        <f t="shared" si="0"/>
        <v>100</v>
      </c>
    </row>
    <row r="25" spans="1:7" ht="15.75">
      <c r="A25" s="328"/>
      <c r="B25" s="336"/>
      <c r="C25" s="15" t="s">
        <v>454</v>
      </c>
      <c r="D25" s="15" t="s">
        <v>257</v>
      </c>
      <c r="E25" s="89">
        <v>61</v>
      </c>
      <c r="F25" s="89">
        <v>61</v>
      </c>
      <c r="G25" s="256">
        <f t="shared" si="0"/>
        <v>100</v>
      </c>
    </row>
    <row r="26" spans="1:7" ht="15.75">
      <c r="A26" s="329"/>
      <c r="B26" s="337"/>
      <c r="C26" s="15" t="s">
        <v>39</v>
      </c>
      <c r="D26" s="15" t="s">
        <v>257</v>
      </c>
      <c r="E26" s="89">
        <v>37</v>
      </c>
      <c r="F26" s="89">
        <v>37</v>
      </c>
      <c r="G26" s="256">
        <f t="shared" si="0"/>
        <v>100</v>
      </c>
    </row>
    <row r="27" spans="1:7" ht="50.25" customHeight="1">
      <c r="A27" s="94" t="s">
        <v>37</v>
      </c>
      <c r="B27" s="101" t="s">
        <v>193</v>
      </c>
      <c r="C27" s="15" t="s">
        <v>39</v>
      </c>
      <c r="D27" s="15" t="s">
        <v>409</v>
      </c>
      <c r="E27" s="89">
        <v>100</v>
      </c>
      <c r="F27" s="89">
        <v>98.94</v>
      </c>
      <c r="G27" s="256">
        <f t="shared" si="0"/>
        <v>98.94</v>
      </c>
    </row>
    <row r="28" spans="1:7" ht="50.25" customHeight="1">
      <c r="A28" s="94" t="s">
        <v>178</v>
      </c>
      <c r="B28" s="101" t="s">
        <v>332</v>
      </c>
      <c r="C28" s="15" t="s">
        <v>39</v>
      </c>
      <c r="D28" s="15" t="s">
        <v>409</v>
      </c>
      <c r="E28" s="89">
        <v>410</v>
      </c>
      <c r="F28" s="89">
        <v>410</v>
      </c>
      <c r="G28" s="256">
        <f t="shared" si="0"/>
        <v>100</v>
      </c>
    </row>
    <row r="29" spans="1:7" ht="36" customHeight="1">
      <c r="A29" s="94" t="s">
        <v>70</v>
      </c>
      <c r="B29" s="101" t="s">
        <v>540</v>
      </c>
      <c r="C29" s="15" t="s">
        <v>39</v>
      </c>
      <c r="D29" s="15" t="s">
        <v>566</v>
      </c>
      <c r="E29" s="89">
        <f>E30+E31</f>
        <v>12724.505</v>
      </c>
      <c r="F29" s="89">
        <f>F30+F31</f>
        <v>12572.67311</v>
      </c>
      <c r="G29" s="256">
        <f t="shared" si="0"/>
        <v>98.8067756663226</v>
      </c>
    </row>
    <row r="30" spans="1:7" ht="68.25" customHeight="1">
      <c r="A30" s="94" t="s">
        <v>385</v>
      </c>
      <c r="B30" s="37" t="s">
        <v>173</v>
      </c>
      <c r="C30" s="16" t="s">
        <v>39</v>
      </c>
      <c r="D30" s="16" t="s">
        <v>259</v>
      </c>
      <c r="E30" s="89">
        <v>2267</v>
      </c>
      <c r="F30" s="89">
        <v>2115.16811</v>
      </c>
      <c r="G30" s="256">
        <f t="shared" si="0"/>
        <v>93.30251918835467</v>
      </c>
    </row>
    <row r="31" spans="1:7" ht="54.75" customHeight="1">
      <c r="A31" s="94" t="s">
        <v>386</v>
      </c>
      <c r="B31" s="37" t="s">
        <v>368</v>
      </c>
      <c r="C31" s="16" t="s">
        <v>39</v>
      </c>
      <c r="D31" s="16" t="s">
        <v>153</v>
      </c>
      <c r="E31" s="89">
        <v>10457.505</v>
      </c>
      <c r="F31" s="89">
        <v>10457.505</v>
      </c>
      <c r="G31" s="256">
        <f t="shared" si="0"/>
        <v>100</v>
      </c>
    </row>
    <row r="32" spans="1:7" ht="37.5" customHeight="1">
      <c r="A32" s="97" t="s">
        <v>72</v>
      </c>
      <c r="B32" s="101" t="s">
        <v>125</v>
      </c>
      <c r="C32" s="15"/>
      <c r="D32" s="15"/>
      <c r="E32" s="89">
        <f>E33+E38+E40+E44</f>
        <v>46646.49739</v>
      </c>
      <c r="F32" s="89">
        <f>F33+F38+F40+F44</f>
        <v>46387.938019999994</v>
      </c>
      <c r="G32" s="256">
        <f t="shared" si="0"/>
        <v>99.44570464136191</v>
      </c>
    </row>
    <row r="33" spans="1:7" ht="63">
      <c r="A33" s="338" t="s">
        <v>387</v>
      </c>
      <c r="B33" s="37" t="s">
        <v>329</v>
      </c>
      <c r="C33" s="16"/>
      <c r="D33" s="16"/>
      <c r="E33" s="89">
        <f>E34+E35+E36+E37</f>
        <v>13363.797</v>
      </c>
      <c r="F33" s="89">
        <f>F34+F35+F36+F37</f>
        <v>13274.23217</v>
      </c>
      <c r="G33" s="256">
        <f t="shared" si="0"/>
        <v>99.32979504253169</v>
      </c>
    </row>
    <row r="34" spans="1:7" ht="15.75">
      <c r="A34" s="339"/>
      <c r="B34" s="106"/>
      <c r="C34" s="15" t="s">
        <v>39</v>
      </c>
      <c r="D34" s="15" t="s">
        <v>513</v>
      </c>
      <c r="E34" s="89">
        <v>9939.5</v>
      </c>
      <c r="F34" s="89">
        <v>9939.5</v>
      </c>
      <c r="G34" s="256">
        <f t="shared" si="0"/>
        <v>100</v>
      </c>
    </row>
    <row r="35" spans="1:7" ht="15.75">
      <c r="A35" s="339"/>
      <c r="B35" s="107"/>
      <c r="C35" s="15" t="s">
        <v>39</v>
      </c>
      <c r="D35" s="15" t="s">
        <v>262</v>
      </c>
      <c r="E35" s="89">
        <v>1973.297</v>
      </c>
      <c r="F35" s="89">
        <v>1953.5905</v>
      </c>
      <c r="G35" s="256">
        <f t="shared" si="0"/>
        <v>99.00134140983339</v>
      </c>
    </row>
    <row r="36" spans="1:7" ht="15.75">
      <c r="A36" s="339"/>
      <c r="B36" s="107"/>
      <c r="C36" s="15" t="s">
        <v>454</v>
      </c>
      <c r="D36" s="15" t="s">
        <v>42</v>
      </c>
      <c r="E36" s="89">
        <v>398.75</v>
      </c>
      <c r="F36" s="89">
        <v>398.7375</v>
      </c>
      <c r="G36" s="256">
        <f t="shared" si="0"/>
        <v>99.99686520376176</v>
      </c>
    </row>
    <row r="37" spans="1:7" ht="15.75">
      <c r="A37" s="339"/>
      <c r="B37" s="108"/>
      <c r="C37" s="15" t="s">
        <v>39</v>
      </c>
      <c r="D37" s="15" t="s">
        <v>42</v>
      </c>
      <c r="E37" s="89">
        <v>1052.25</v>
      </c>
      <c r="F37" s="89">
        <v>982.40417</v>
      </c>
      <c r="G37" s="256">
        <f t="shared" si="0"/>
        <v>93.36223996198623</v>
      </c>
    </row>
    <row r="38" spans="1:7" ht="57.75" customHeight="1">
      <c r="A38" s="322" t="s">
        <v>388</v>
      </c>
      <c r="B38" s="38" t="s">
        <v>171</v>
      </c>
      <c r="C38" s="16"/>
      <c r="D38" s="16"/>
      <c r="E38" s="89">
        <f>E39</f>
        <v>2758</v>
      </c>
      <c r="F38" s="89">
        <f>F39</f>
        <v>2757.93381</v>
      </c>
      <c r="G38" s="256">
        <f t="shared" si="0"/>
        <v>99.9976000725163</v>
      </c>
    </row>
    <row r="39" spans="1:7" ht="15.75">
      <c r="A39" s="323"/>
      <c r="B39" s="38"/>
      <c r="C39" s="15" t="s">
        <v>39</v>
      </c>
      <c r="D39" s="15" t="s">
        <v>164</v>
      </c>
      <c r="E39" s="89">
        <v>2758</v>
      </c>
      <c r="F39" s="89">
        <v>2757.93381</v>
      </c>
      <c r="G39" s="256">
        <f t="shared" si="0"/>
        <v>99.9976000725163</v>
      </c>
    </row>
    <row r="40" spans="1:7" ht="51" customHeight="1">
      <c r="A40" s="322" t="s">
        <v>389</v>
      </c>
      <c r="B40" s="93" t="s">
        <v>122</v>
      </c>
      <c r="C40" s="15"/>
      <c r="D40" s="15"/>
      <c r="E40" s="89">
        <f>E41+E42+E43</f>
        <v>21761.21039</v>
      </c>
      <c r="F40" s="89">
        <f>F41+F42+F43</f>
        <v>21592.28204</v>
      </c>
      <c r="G40" s="256">
        <f t="shared" si="0"/>
        <v>99.22371804245948</v>
      </c>
    </row>
    <row r="41" spans="1:7" ht="15.75">
      <c r="A41" s="323"/>
      <c r="B41" s="325"/>
      <c r="C41" s="15" t="s">
        <v>39</v>
      </c>
      <c r="D41" s="15" t="s">
        <v>164</v>
      </c>
      <c r="E41" s="89">
        <v>1193</v>
      </c>
      <c r="F41" s="89">
        <v>1193</v>
      </c>
      <c r="G41" s="256">
        <f t="shared" si="0"/>
        <v>100</v>
      </c>
    </row>
    <row r="42" spans="1:7" ht="15.75">
      <c r="A42" s="323"/>
      <c r="B42" s="326"/>
      <c r="C42" s="15" t="s">
        <v>454</v>
      </c>
      <c r="D42" s="15" t="s">
        <v>512</v>
      </c>
      <c r="E42" s="89">
        <v>72</v>
      </c>
      <c r="F42" s="89">
        <v>72</v>
      </c>
      <c r="G42" s="256">
        <f t="shared" si="0"/>
        <v>100</v>
      </c>
    </row>
    <row r="43" spans="1:7" ht="15.75">
      <c r="A43" s="324"/>
      <c r="B43" s="327"/>
      <c r="C43" s="15" t="s">
        <v>39</v>
      </c>
      <c r="D43" s="15" t="s">
        <v>512</v>
      </c>
      <c r="E43" s="89">
        <v>20496.21039</v>
      </c>
      <c r="F43" s="89">
        <v>20327.28204</v>
      </c>
      <c r="G43" s="256">
        <f t="shared" si="0"/>
        <v>99.17580690876193</v>
      </c>
    </row>
    <row r="44" spans="1:7" ht="63">
      <c r="A44" s="94" t="s">
        <v>335</v>
      </c>
      <c r="B44" s="37" t="s">
        <v>326</v>
      </c>
      <c r="C44" s="16" t="s">
        <v>71</v>
      </c>
      <c r="D44" s="16" t="s">
        <v>512</v>
      </c>
      <c r="E44" s="89">
        <f>8654.39+109.1</f>
        <v>8763.49</v>
      </c>
      <c r="F44" s="89">
        <v>8763.49</v>
      </c>
      <c r="G44" s="256">
        <f t="shared" si="0"/>
        <v>100</v>
      </c>
    </row>
    <row r="45" spans="1:7" ht="39.75" customHeight="1">
      <c r="A45" s="94" t="s">
        <v>74</v>
      </c>
      <c r="B45" s="101" t="s">
        <v>208</v>
      </c>
      <c r="C45" s="15" t="s">
        <v>39</v>
      </c>
      <c r="D45" s="15" t="s">
        <v>154</v>
      </c>
      <c r="E45" s="89">
        <v>1579</v>
      </c>
      <c r="F45" s="89">
        <v>1566.875</v>
      </c>
      <c r="G45" s="256">
        <f t="shared" si="0"/>
        <v>99.23210892970235</v>
      </c>
    </row>
    <row r="46" spans="1:7" ht="47.25">
      <c r="A46" s="94" t="s">
        <v>77</v>
      </c>
      <c r="B46" s="101" t="s">
        <v>299</v>
      </c>
      <c r="C46" s="15" t="s">
        <v>39</v>
      </c>
      <c r="D46" s="15" t="s">
        <v>152</v>
      </c>
      <c r="E46" s="89">
        <v>583.562</v>
      </c>
      <c r="F46" s="89">
        <v>583.562</v>
      </c>
      <c r="G46" s="256">
        <f t="shared" si="0"/>
        <v>100</v>
      </c>
    </row>
    <row r="47" spans="1:7" ht="63">
      <c r="A47" s="94" t="s">
        <v>81</v>
      </c>
      <c r="B47" s="101" t="s">
        <v>597</v>
      </c>
      <c r="C47" s="15" t="s">
        <v>39</v>
      </c>
      <c r="D47" s="15" t="s">
        <v>152</v>
      </c>
      <c r="E47" s="89">
        <v>1229.3778</v>
      </c>
      <c r="F47" s="89">
        <v>1229.3778</v>
      </c>
      <c r="G47" s="256">
        <f t="shared" si="0"/>
        <v>100</v>
      </c>
    </row>
    <row r="48" spans="1:7" ht="78.75">
      <c r="A48" s="94" t="s">
        <v>84</v>
      </c>
      <c r="B48" s="101" t="s">
        <v>101</v>
      </c>
      <c r="C48" s="15" t="s">
        <v>39</v>
      </c>
      <c r="D48" s="15"/>
      <c r="E48" s="89">
        <f>E49+E50+E51</f>
        <v>109219.328</v>
      </c>
      <c r="F48" s="89">
        <f>F49+F50+F51</f>
        <v>105293.20103</v>
      </c>
      <c r="G48" s="256">
        <f t="shared" si="0"/>
        <v>96.40528188380723</v>
      </c>
    </row>
    <row r="49" spans="1:7" ht="47.25">
      <c r="A49" s="109" t="s">
        <v>586</v>
      </c>
      <c r="B49" s="37" t="s">
        <v>346</v>
      </c>
      <c r="C49" s="16" t="s">
        <v>39</v>
      </c>
      <c r="D49" s="16" t="s">
        <v>253</v>
      </c>
      <c r="E49" s="89">
        <v>88625.438</v>
      </c>
      <c r="F49" s="89">
        <v>84699.31103</v>
      </c>
      <c r="G49" s="256">
        <f t="shared" si="0"/>
        <v>95.56997735796804</v>
      </c>
    </row>
    <row r="50" spans="1:7" ht="15.75">
      <c r="A50" s="109" t="s">
        <v>587</v>
      </c>
      <c r="B50" s="37"/>
      <c r="C50" s="16" t="s">
        <v>39</v>
      </c>
      <c r="D50" s="16" t="s">
        <v>357</v>
      </c>
      <c r="E50" s="89">
        <v>12705</v>
      </c>
      <c r="F50" s="89">
        <v>12705</v>
      </c>
      <c r="G50" s="256">
        <f t="shared" si="0"/>
        <v>100</v>
      </c>
    </row>
    <row r="51" spans="1:7" ht="31.5">
      <c r="A51" s="109" t="s">
        <v>588</v>
      </c>
      <c r="B51" s="37" t="s">
        <v>396</v>
      </c>
      <c r="C51" s="16" t="s">
        <v>39</v>
      </c>
      <c r="D51" s="16" t="s">
        <v>527</v>
      </c>
      <c r="E51" s="89">
        <v>7888.89</v>
      </c>
      <c r="F51" s="89">
        <v>7888.89</v>
      </c>
      <c r="G51" s="256">
        <f t="shared" si="0"/>
        <v>100</v>
      </c>
    </row>
    <row r="52" spans="1:7" ht="55.5" customHeight="1">
      <c r="A52" s="94" t="s">
        <v>66</v>
      </c>
      <c r="B52" s="101" t="s">
        <v>129</v>
      </c>
      <c r="C52" s="15" t="s">
        <v>71</v>
      </c>
      <c r="D52" s="15"/>
      <c r="E52" s="89">
        <f>E53+E54+E55</f>
        <v>10728.80391</v>
      </c>
      <c r="F52" s="89">
        <f>F53+F54+F55</f>
        <v>10416.245149999999</v>
      </c>
      <c r="G52" s="256">
        <f t="shared" si="0"/>
        <v>97.08673247622063</v>
      </c>
    </row>
    <row r="53" spans="1:7" ht="15.75">
      <c r="A53" s="333" t="s">
        <v>169</v>
      </c>
      <c r="B53" s="330" t="s">
        <v>567</v>
      </c>
      <c r="C53" s="110" t="s">
        <v>71</v>
      </c>
      <c r="D53" s="110" t="s">
        <v>164</v>
      </c>
      <c r="E53" s="89">
        <v>3591.84086</v>
      </c>
      <c r="F53" s="89">
        <v>3556.38345</v>
      </c>
      <c r="G53" s="256">
        <f t="shared" si="0"/>
        <v>99.0128346053728</v>
      </c>
    </row>
    <row r="54" spans="1:7" ht="15.75">
      <c r="A54" s="334"/>
      <c r="B54" s="335"/>
      <c r="C54" s="16" t="s">
        <v>71</v>
      </c>
      <c r="D54" s="16" t="s">
        <v>152</v>
      </c>
      <c r="E54" s="89">
        <v>5549.96305</v>
      </c>
      <c r="F54" s="89">
        <v>5337.66273</v>
      </c>
      <c r="G54" s="256">
        <f t="shared" si="0"/>
        <v>96.17474354176106</v>
      </c>
    </row>
    <row r="55" spans="1:7" ht="31.5">
      <c r="A55" s="109" t="s">
        <v>170</v>
      </c>
      <c r="B55" s="37" t="s">
        <v>568</v>
      </c>
      <c r="C55" s="16" t="s">
        <v>71</v>
      </c>
      <c r="D55" s="16" t="s">
        <v>357</v>
      </c>
      <c r="E55" s="89">
        <v>1587</v>
      </c>
      <c r="F55" s="89">
        <v>1522.19897</v>
      </c>
      <c r="G55" s="256">
        <f t="shared" si="0"/>
        <v>95.9167592942659</v>
      </c>
    </row>
    <row r="56" spans="1:7" ht="31.5">
      <c r="A56" s="94" t="s">
        <v>569</v>
      </c>
      <c r="B56" s="101" t="s">
        <v>572</v>
      </c>
      <c r="C56" s="16" t="s">
        <v>71</v>
      </c>
      <c r="D56" s="16" t="s">
        <v>513</v>
      </c>
      <c r="E56" s="89">
        <v>72.14259</v>
      </c>
      <c r="F56" s="89">
        <v>0</v>
      </c>
      <c r="G56" s="256">
        <f t="shared" si="0"/>
        <v>0</v>
      </c>
    </row>
    <row r="57" spans="1:7" ht="47.25" customHeight="1">
      <c r="A57" s="94" t="s">
        <v>570</v>
      </c>
      <c r="B57" s="101" t="s">
        <v>590</v>
      </c>
      <c r="C57" s="15" t="s">
        <v>71</v>
      </c>
      <c r="D57" s="15" t="s">
        <v>152</v>
      </c>
      <c r="E57" s="89">
        <v>15220</v>
      </c>
      <c r="F57" s="89">
        <v>0</v>
      </c>
      <c r="G57" s="256">
        <f t="shared" si="0"/>
        <v>0</v>
      </c>
    </row>
    <row r="58" spans="1:7" ht="42" customHeight="1">
      <c r="A58" s="94" t="s">
        <v>162</v>
      </c>
      <c r="B58" s="102" t="s">
        <v>585</v>
      </c>
      <c r="C58" s="15" t="s">
        <v>39</v>
      </c>
      <c r="D58" s="15" t="s">
        <v>152</v>
      </c>
      <c r="E58" s="89">
        <v>81.19319</v>
      </c>
      <c r="F58" s="89">
        <v>0</v>
      </c>
      <c r="G58" s="256">
        <f t="shared" si="0"/>
        <v>0</v>
      </c>
    </row>
    <row r="59" spans="1:7" ht="15.75">
      <c r="A59" s="96"/>
      <c r="B59" s="103" t="s">
        <v>497</v>
      </c>
      <c r="C59" s="21"/>
      <c r="D59" s="21"/>
      <c r="E59" s="89">
        <f>E17+E27+E28+E29+E32+E45+E46+E47+E48+E52+E56+E57+E58</f>
        <v>404697.58926</v>
      </c>
      <c r="F59" s="89">
        <f>F17+F27+F28+F29+F32+F45+F46+F47+F48+F52+F56+F57+F58</f>
        <v>382384.0518099999</v>
      </c>
      <c r="G59" s="256">
        <f t="shared" si="0"/>
        <v>94.4863675884996</v>
      </c>
    </row>
    <row r="60" ht="12.75">
      <c r="B60" s="111"/>
    </row>
    <row r="61" ht="12.75">
      <c r="B61" s="111"/>
    </row>
    <row r="62" ht="12.75">
      <c r="B62" s="111"/>
    </row>
    <row r="63" ht="12.75">
      <c r="B63" s="111"/>
    </row>
    <row r="64" ht="12.75">
      <c r="B64" s="111"/>
    </row>
    <row r="65" ht="12.75">
      <c r="B65" s="111"/>
    </row>
    <row r="66" ht="12.75">
      <c r="B66" s="111"/>
    </row>
    <row r="67" ht="12.75">
      <c r="B67" s="111"/>
    </row>
    <row r="68" ht="12.75">
      <c r="B68" s="111"/>
    </row>
    <row r="69" ht="12.75">
      <c r="B69" s="111"/>
    </row>
    <row r="70" ht="12.75">
      <c r="B70" s="111"/>
    </row>
    <row r="71" ht="12.75">
      <c r="B71" s="111"/>
    </row>
    <row r="72" ht="12.75">
      <c r="B72" s="111"/>
    </row>
    <row r="73" ht="12.75">
      <c r="B73" s="111"/>
    </row>
    <row r="74" ht="12.75">
      <c r="B74" s="111"/>
    </row>
    <row r="75" ht="12.75">
      <c r="B75" s="111"/>
    </row>
    <row r="76" ht="12.75">
      <c r="B76" s="111"/>
    </row>
    <row r="77" ht="12.75">
      <c r="B77" s="111"/>
    </row>
    <row r="78" ht="12.75">
      <c r="B78" s="111"/>
    </row>
    <row r="79" ht="12.75">
      <c r="B79" s="111"/>
    </row>
    <row r="80" ht="12.75">
      <c r="B80" s="111"/>
    </row>
    <row r="81" ht="12.75">
      <c r="B81" s="111"/>
    </row>
  </sheetData>
  <sheetProtection/>
  <mergeCells count="23">
    <mergeCell ref="B9:G9"/>
    <mergeCell ref="A11:G11"/>
    <mergeCell ref="A12:G12"/>
    <mergeCell ref="E2:G2"/>
    <mergeCell ref="C4:G4"/>
    <mergeCell ref="C5:G5"/>
    <mergeCell ref="C6:G6"/>
    <mergeCell ref="D7:G7"/>
    <mergeCell ref="A53:A54"/>
    <mergeCell ref="B53:B54"/>
    <mergeCell ref="A24:A26"/>
    <mergeCell ref="B25:B26"/>
    <mergeCell ref="A33:A37"/>
    <mergeCell ref="A38:A39"/>
    <mergeCell ref="A14:A15"/>
    <mergeCell ref="B14:B15"/>
    <mergeCell ref="C14:C15"/>
    <mergeCell ref="D14:D15"/>
    <mergeCell ref="E14:G14"/>
    <mergeCell ref="A40:A43"/>
    <mergeCell ref="B41:B43"/>
    <mergeCell ref="A19:A22"/>
    <mergeCell ref="B20:B22"/>
  </mergeCells>
  <printOptions/>
  <pageMargins left="0.33" right="0.23" top="0.42" bottom="0.54" header="0.5" footer="0.5"/>
  <pageSetup horizontalDpi="600" verticalDpi="600" orientation="portrait" paperSize="9" scale="6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2016-04-18T21:58:55Z</cp:lastPrinted>
  <dcterms:created xsi:type="dcterms:W3CDTF">2008-11-08T13:38:26Z</dcterms:created>
  <dcterms:modified xsi:type="dcterms:W3CDTF">2016-04-18T21:58:56Z</dcterms:modified>
  <cp:category/>
  <cp:version/>
  <cp:contentType/>
  <cp:contentStatus/>
</cp:coreProperties>
</file>