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710" tabRatio="710" activeTab="2"/>
  </bookViews>
  <sheets>
    <sheet name="Приложение 1 (форма 1)" sheetId="1" r:id="rId1"/>
    <sheet name="Приложение 2 (форма 2)" sheetId="2" r:id="rId2"/>
    <sheet name="Приложение 3 (форма 3)" sheetId="3" r:id="rId3"/>
  </sheets>
  <definedNames/>
  <calcPr fullCalcOnLoad="1"/>
</workbook>
</file>

<file path=xl/sharedStrings.xml><?xml version="1.0" encoding="utf-8"?>
<sst xmlns="http://schemas.openxmlformats.org/spreadsheetml/2006/main" count="207" uniqueCount="108">
  <si>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</si>
  <si>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</si>
  <si>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</si>
  <si>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</si>
  <si>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</si>
  <si>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</si>
  <si>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</si>
  <si>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</si>
  <si>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</si>
  <si>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</si>
  <si>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</si>
  <si>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</si>
  <si>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</si>
  <si>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</si>
  <si>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</si>
  <si>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</si>
  <si>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</si>
  <si>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</si>
  <si>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</si>
  <si>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</si>
  <si>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</si>
  <si>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</si>
  <si>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</si>
  <si>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</si>
  <si>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 xml:space="preserve">за счет средств краевого бюджета </t>
  </si>
  <si>
    <t>за счет средств Фонда содействия реформированию жилищно-коммунального хозяйства</t>
  </si>
  <si>
    <t>1.1</t>
  </si>
  <si>
    <t>1.1.1</t>
  </si>
  <si>
    <t>1.1.2</t>
  </si>
  <si>
    <t>Городской округ поселок Палана</t>
  </si>
  <si>
    <t>ул. имени Владимира Ильича Ленина, д. 10</t>
  </si>
  <si>
    <t>деревянный, брусчатый</t>
  </si>
  <si>
    <t>ул. Обухова, д. 11</t>
  </si>
  <si>
    <t>1.1.3</t>
  </si>
  <si>
    <t>ул. Обухова, д. 15</t>
  </si>
  <si>
    <t>1.1.4</t>
  </si>
  <si>
    <t>ул. Обухова, д. 17</t>
  </si>
  <si>
    <t>1.1.5</t>
  </si>
  <si>
    <t>ул. Обухова, д. 21</t>
  </si>
  <si>
    <t>1.1.6</t>
  </si>
  <si>
    <t>ул. Обухова, д. 23</t>
  </si>
  <si>
    <t>1.1.7</t>
  </si>
  <si>
    <t>1.1.8</t>
  </si>
  <si>
    <t>ул. Обухова, д. 29</t>
  </si>
  <si>
    <t>ул. Обухова, д. 3</t>
  </si>
  <si>
    <t>ул. имени 50-летия Камчатского комсомола, д. 6</t>
  </si>
  <si>
    <t>ул. имени Владимира Ильича Ленина, д. 8</t>
  </si>
  <si>
    <t>ул. имени Георгия Игнатьевича Бекерева, д. 18</t>
  </si>
  <si>
    <t>ул. Обухова, д. 13</t>
  </si>
  <si>
    <t>ул. Обухова, д. 19</t>
  </si>
  <si>
    <t>ул. Обухова, д. 31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</si>
  <si>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</si>
  <si>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</si>
  <si>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</si>
  <si>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</si>
  <si>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</si>
  <si>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</si>
  <si>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</si>
  <si>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</si>
  <si>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</si>
  <si>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</si>
  <si>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</si>
  <si>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</si>
  <si>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</si>
  <si>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</si>
  <si>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</si>
  <si>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</si>
  <si>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</si>
  <si>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</si>
  <si>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</si>
  <si>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</si>
  <si>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</si>
  <si>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</si>
  <si>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</si>
  <si>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</si>
  <si>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</si>
  <si>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</si>
  <si>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</si>
  <si>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Планируемый год проведения капитального ремонта</t>
  </si>
  <si>
    <t>Общая площадь МКД, всего</t>
  </si>
  <si>
    <t>Количество МКД</t>
  </si>
  <si>
    <t>I квартал</t>
  </si>
  <si>
    <t>II квартал</t>
  </si>
  <si>
    <t>III квартал</t>
  </si>
  <si>
    <t>IV квартал</t>
  </si>
  <si>
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городскому округу поселок Палана на 2014-2016 годы </t>
  </si>
  <si>
    <t>2014 год</t>
  </si>
  <si>
    <t>2015 год</t>
  </si>
  <si>
    <t>2016 год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</si>
  <si>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</si>
  <si>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</si>
  <si>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</si>
  <si>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Всего</t>
  </si>
  <si>
    <t>отопление</t>
  </si>
  <si>
    <t>ХВС</t>
  </si>
  <si>
    <t>ГВС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</si>
  <si>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Городскому округу поселок Палана на 2014-2016 годы</t>
  </si>
  <si>
    <t>Итого по МО :</t>
  </si>
  <si>
    <t>водо отведение</t>
  </si>
  <si>
    <t>электро снабжение</t>
  </si>
  <si>
    <t>2015</t>
  </si>
  <si>
    <t>2016</t>
  </si>
  <si>
    <t xml:space="preserve"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по Городскому округу поселок Палана на 2014-2016 годы </t>
  </si>
  <si>
    <t>иные источники</t>
  </si>
  <si>
    <t>Х</t>
  </si>
  <si>
    <t>Приложение № 1 к постановлению Администрации городского округа "поселок Палана"                                          от 21.04.2015 г. №  42</t>
  </si>
  <si>
    <t>Приложение № 2 к постановлению                                                Администрации городского округа "поселок Палана"                                          от  21.04. 2015 г. № 42</t>
  </si>
  <si>
    <t>Приложение № 3 к постановлению                                Администрации городского округа "поселок Палана"                                от  21.04.2015 г. № 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</si>
</sst>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22" fillId="0" borderId="11" xfId="0" applyNumberFormat="1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textRotation="90"/>
    </xf>
    <xf numFmtId="0" fontId="22" fillId="0" borderId="13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textRotation="90" wrapText="1"/>
    </xf>
    <xf numFmtId="3" fontId="22" fillId="0" borderId="13" xfId="0" applyNumberFormat="1" applyFont="1" applyFill="1" applyBorder="1" applyAlignment="1">
      <alignment horizontal="center" vertical="center" textRotation="90" wrapText="1"/>
    </xf>
    <xf numFmtId="3" fontId="22" fillId="0" borderId="12" xfId="0" applyNumberFormat="1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4" fillId="0" borderId="17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80" zoomScaleNormal="80" zoomScalePageLayoutView="0" workbookViewId="0" topLeftCell="C1">
      <selection activeCell="W5" sqref="W5"/>
    </sheetView>
  </sheetViews>
  <sheetFormatPr defaultColWidth="9.140625" defaultRowHeight="15"/>
  <cols>
    <col min="1" max="1" width="6.421875" style="0" bestFit="1" customWidth="1"/>
    <col min="2" max="2" width="44.421875" style="0" bestFit="1" customWidth="1"/>
    <col min="3" max="4" width="7.421875" style="0" customWidth="1"/>
    <col min="5" max="5" width="22.00390625" style="0" bestFit="1" customWidth="1"/>
    <col min="6" max="7" width="4.140625" style="0" bestFit="1" customWidth="1"/>
    <col min="8" max="8" width="9.28125" style="11" customWidth="1"/>
    <col min="9" max="9" width="10.28125" style="11" customWidth="1"/>
    <col min="10" max="10" width="10.8515625" style="11" customWidth="1"/>
    <col min="11" max="11" width="9.28125" style="11" customWidth="1"/>
    <col min="12" max="12" width="13.28125" style="11" customWidth="1"/>
    <col min="13" max="13" width="9.28125" style="11" customWidth="1"/>
    <col min="14" max="14" width="12.421875" style="11" customWidth="1"/>
    <col min="15" max="15" width="9.28125" style="11" customWidth="1"/>
    <col min="16" max="16" width="12.7109375" style="11" customWidth="1"/>
    <col min="17" max="17" width="5.00390625" style="11" bestFit="1" customWidth="1"/>
    <col min="18" max="19" width="9.28125" style="11" customWidth="1"/>
    <col min="20" max="20" width="11.421875" style="0" customWidth="1"/>
  </cols>
  <sheetData>
    <row r="1" spans="1:20" ht="45.75" customHeight="1">
      <c r="A1" s="4"/>
      <c r="B1" s="4"/>
      <c r="C1" s="4"/>
      <c r="D1" s="4"/>
      <c r="E1" s="4"/>
      <c r="F1" s="4"/>
      <c r="G1" s="4"/>
      <c r="H1" s="8"/>
      <c r="I1" s="37"/>
      <c r="J1" s="37"/>
      <c r="K1" s="37"/>
      <c r="L1" s="37"/>
      <c r="M1" s="37"/>
      <c r="N1" s="37"/>
      <c r="O1" s="37"/>
      <c r="P1" s="39" t="s">
        <v>105</v>
      </c>
      <c r="Q1" s="39"/>
      <c r="R1" s="39"/>
      <c r="S1" s="39"/>
      <c r="T1" s="39"/>
    </row>
    <row r="2" spans="1:20" ht="38.25" customHeight="1">
      <c r="A2" s="54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8.5" customHeight="1">
      <c r="A3" s="55" t="s">
        <v>0</v>
      </c>
      <c r="B3" s="55" t="s">
        <v>1</v>
      </c>
      <c r="C3" s="57" t="s">
        <v>2</v>
      </c>
      <c r="D3" s="58"/>
      <c r="E3" s="40" t="s">
        <v>3</v>
      </c>
      <c r="F3" s="40" t="s">
        <v>4</v>
      </c>
      <c r="G3" s="40" t="s">
        <v>5</v>
      </c>
      <c r="H3" s="49" t="s">
        <v>6</v>
      </c>
      <c r="I3" s="46" t="s">
        <v>7</v>
      </c>
      <c r="J3" s="48"/>
      <c r="K3" s="49" t="s">
        <v>8</v>
      </c>
      <c r="L3" s="46" t="s">
        <v>9</v>
      </c>
      <c r="M3" s="47"/>
      <c r="N3" s="47"/>
      <c r="O3" s="47"/>
      <c r="P3" s="47"/>
      <c r="Q3" s="48"/>
      <c r="R3" s="49" t="s">
        <v>10</v>
      </c>
      <c r="S3" s="49" t="s">
        <v>11</v>
      </c>
      <c r="T3" s="59" t="s">
        <v>12</v>
      </c>
    </row>
    <row r="4" spans="1:20" ht="15" customHeight="1">
      <c r="A4" s="56"/>
      <c r="B4" s="56"/>
      <c r="C4" s="59" t="s">
        <v>13</v>
      </c>
      <c r="D4" s="59" t="s">
        <v>14</v>
      </c>
      <c r="E4" s="41"/>
      <c r="F4" s="41"/>
      <c r="G4" s="41"/>
      <c r="H4" s="50"/>
      <c r="I4" s="49" t="s">
        <v>15</v>
      </c>
      <c r="J4" s="49" t="s">
        <v>16</v>
      </c>
      <c r="K4" s="50"/>
      <c r="L4" s="50" t="s">
        <v>15</v>
      </c>
      <c r="M4" s="46" t="s">
        <v>17</v>
      </c>
      <c r="N4" s="47"/>
      <c r="O4" s="47"/>
      <c r="P4" s="47"/>
      <c r="Q4" s="48"/>
      <c r="R4" s="50"/>
      <c r="S4" s="50"/>
      <c r="T4" s="60"/>
    </row>
    <row r="5" spans="1:20" ht="195" customHeight="1">
      <c r="A5" s="56"/>
      <c r="B5" s="56"/>
      <c r="C5" s="60"/>
      <c r="D5" s="60"/>
      <c r="E5" s="41"/>
      <c r="F5" s="41"/>
      <c r="G5" s="41"/>
      <c r="H5" s="51"/>
      <c r="I5" s="51"/>
      <c r="J5" s="51"/>
      <c r="K5" s="51"/>
      <c r="L5" s="51"/>
      <c r="M5" s="12" t="s">
        <v>25</v>
      </c>
      <c r="N5" s="12" t="s">
        <v>24</v>
      </c>
      <c r="O5" s="12" t="s">
        <v>18</v>
      </c>
      <c r="P5" s="12" t="s">
        <v>19</v>
      </c>
      <c r="Q5" s="12" t="s">
        <v>103</v>
      </c>
      <c r="R5" s="51"/>
      <c r="S5" s="51"/>
      <c r="T5" s="60"/>
    </row>
    <row r="6" spans="1:20" ht="15">
      <c r="A6" s="36"/>
      <c r="B6" s="36"/>
      <c r="C6" s="61"/>
      <c r="D6" s="61"/>
      <c r="E6" s="42"/>
      <c r="F6" s="42"/>
      <c r="G6" s="42"/>
      <c r="H6" s="9" t="s">
        <v>20</v>
      </c>
      <c r="I6" s="9" t="s">
        <v>20</v>
      </c>
      <c r="J6" s="9" t="s">
        <v>20</v>
      </c>
      <c r="K6" s="9" t="s">
        <v>21</v>
      </c>
      <c r="L6" s="9" t="s">
        <v>22</v>
      </c>
      <c r="M6" s="9" t="s">
        <v>22</v>
      </c>
      <c r="N6" s="9" t="s">
        <v>22</v>
      </c>
      <c r="O6" s="9" t="s">
        <v>22</v>
      </c>
      <c r="P6" s="9" t="s">
        <v>22</v>
      </c>
      <c r="Q6" s="9" t="s">
        <v>22</v>
      </c>
      <c r="R6" s="9" t="s">
        <v>23</v>
      </c>
      <c r="S6" s="9" t="s">
        <v>23</v>
      </c>
      <c r="T6" s="61"/>
    </row>
    <row r="7" spans="1:20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</row>
    <row r="8" spans="1:20" s="31" customFormat="1" ht="15">
      <c r="A8" s="52" t="s">
        <v>97</v>
      </c>
      <c r="B8" s="53"/>
      <c r="C8" s="28" t="s">
        <v>104</v>
      </c>
      <c r="D8" s="28" t="s">
        <v>104</v>
      </c>
      <c r="E8" s="28" t="s">
        <v>104</v>
      </c>
      <c r="F8" s="28" t="s">
        <v>104</v>
      </c>
      <c r="G8" s="28" t="s">
        <v>104</v>
      </c>
      <c r="H8" s="29">
        <f>H10+H20</f>
        <v>5887.5</v>
      </c>
      <c r="I8" s="29">
        <f aca="true" t="shared" si="0" ref="I8:Q8">I10+I20</f>
        <v>5239.875</v>
      </c>
      <c r="J8" s="29">
        <f t="shared" si="0"/>
        <v>5120.099999999999</v>
      </c>
      <c r="K8" s="30">
        <f t="shared" si="0"/>
        <v>369</v>
      </c>
      <c r="L8" s="29">
        <f t="shared" si="0"/>
        <v>12854164.180000002</v>
      </c>
      <c r="M8" s="29">
        <f t="shared" si="0"/>
        <v>0</v>
      </c>
      <c r="N8" s="29">
        <f t="shared" si="0"/>
        <v>7711550.004736819</v>
      </c>
      <c r="O8" s="29">
        <f t="shared" si="0"/>
        <v>0</v>
      </c>
      <c r="P8" s="29">
        <f t="shared" si="0"/>
        <v>5142614.175263181</v>
      </c>
      <c r="Q8" s="29">
        <f t="shared" si="0"/>
        <v>0</v>
      </c>
      <c r="R8" s="29">
        <f>L8/I8</f>
        <v>2453.143286815048</v>
      </c>
      <c r="S8" s="29">
        <f>R8</f>
        <v>2453.143286815048</v>
      </c>
      <c r="T8" s="28" t="s">
        <v>104</v>
      </c>
    </row>
    <row r="9" spans="1:20" s="31" customFormat="1" ht="15">
      <c r="A9" s="43">
        <v>2015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</row>
    <row r="10" spans="1:20" ht="15">
      <c r="A10" s="6" t="s">
        <v>26</v>
      </c>
      <c r="B10" s="7" t="s">
        <v>29</v>
      </c>
      <c r="C10" s="2"/>
      <c r="D10" s="2"/>
      <c r="E10" s="2"/>
      <c r="F10" s="2"/>
      <c r="G10" s="2"/>
      <c r="H10" s="24">
        <f aca="true" t="shared" si="1" ref="H10:Q10">SUM(H11:H18)</f>
        <v>3222.98</v>
      </c>
      <c r="I10" s="24">
        <f t="shared" si="1"/>
        <v>2868.4522</v>
      </c>
      <c r="J10" s="24">
        <f t="shared" si="1"/>
        <v>2805.58</v>
      </c>
      <c r="K10" s="9">
        <f t="shared" si="1"/>
        <v>204</v>
      </c>
      <c r="L10" s="24">
        <f t="shared" si="1"/>
        <v>7960874.180000002</v>
      </c>
      <c r="M10" s="24">
        <f t="shared" si="1"/>
        <v>0</v>
      </c>
      <c r="N10" s="24">
        <f t="shared" si="1"/>
        <v>5417575.652736819</v>
      </c>
      <c r="O10" s="24">
        <f t="shared" si="1"/>
        <v>0</v>
      </c>
      <c r="P10" s="24">
        <f t="shared" si="1"/>
        <v>2543298.527263181</v>
      </c>
      <c r="Q10" s="24">
        <f t="shared" si="1"/>
        <v>0</v>
      </c>
      <c r="R10" s="24">
        <f aca="true" t="shared" si="2" ref="R10:R18">L10/I10</f>
        <v>2775.320495143688</v>
      </c>
      <c r="S10" s="24">
        <f aca="true" t="shared" si="3" ref="S10:S18">R10</f>
        <v>2775.320495143688</v>
      </c>
      <c r="T10" s="1"/>
    </row>
    <row r="11" spans="1:20" ht="15">
      <c r="A11" s="3" t="s">
        <v>27</v>
      </c>
      <c r="B11" s="5" t="s">
        <v>30</v>
      </c>
      <c r="C11" s="1">
        <v>1969</v>
      </c>
      <c r="D11" s="1">
        <v>1969</v>
      </c>
      <c r="E11" s="13" t="s">
        <v>31</v>
      </c>
      <c r="F11" s="1">
        <v>2</v>
      </c>
      <c r="G11" s="1">
        <v>3</v>
      </c>
      <c r="H11" s="24">
        <v>571.66</v>
      </c>
      <c r="I11" s="24">
        <f>H11*0.89</f>
        <v>508.7774</v>
      </c>
      <c r="J11" s="24">
        <v>506.26</v>
      </c>
      <c r="K11" s="9">
        <v>36</v>
      </c>
      <c r="L11" s="24">
        <f>'Приложение 2 (форма 2)'!C12</f>
        <v>3997138.26</v>
      </c>
      <c r="M11" s="24">
        <v>0</v>
      </c>
      <c r="N11" s="24">
        <f>L11/100*68.052522</f>
        <v>2720153.3937569167</v>
      </c>
      <c r="O11" s="24">
        <v>0</v>
      </c>
      <c r="P11" s="24">
        <f>L11-N11</f>
        <v>1276984.866243083</v>
      </c>
      <c r="Q11" s="24">
        <v>0</v>
      </c>
      <c r="R11" s="24">
        <f t="shared" si="2"/>
        <v>7856.359696794708</v>
      </c>
      <c r="S11" s="24">
        <f t="shared" si="3"/>
        <v>7856.359696794708</v>
      </c>
      <c r="T11" s="23">
        <v>42369</v>
      </c>
    </row>
    <row r="12" spans="1:20" ht="15">
      <c r="A12" s="3" t="s">
        <v>28</v>
      </c>
      <c r="B12" s="5" t="s">
        <v>32</v>
      </c>
      <c r="C12" s="1">
        <v>1965</v>
      </c>
      <c r="D12" s="1">
        <v>2007</v>
      </c>
      <c r="E12" s="13" t="s">
        <v>31</v>
      </c>
      <c r="F12" s="1">
        <v>2</v>
      </c>
      <c r="G12" s="1">
        <v>1</v>
      </c>
      <c r="H12" s="24">
        <v>375.5</v>
      </c>
      <c r="I12" s="24">
        <f aca="true" t="shared" si="4" ref="I12:I18">H12*0.89</f>
        <v>334.195</v>
      </c>
      <c r="J12" s="24">
        <v>326.9</v>
      </c>
      <c r="K12" s="9">
        <v>24</v>
      </c>
      <c r="L12" s="24">
        <f>'Приложение 2 (форма 2)'!C13</f>
        <v>581079.8200000001</v>
      </c>
      <c r="M12" s="24">
        <v>0</v>
      </c>
      <c r="N12" s="24">
        <f aca="true" t="shared" si="5" ref="N12:N18">L12/100*68.052522</f>
        <v>395439.4723430605</v>
      </c>
      <c r="O12" s="24">
        <v>0</v>
      </c>
      <c r="P12" s="24">
        <f aca="true" t="shared" si="6" ref="P12:P18">L12-N12</f>
        <v>185640.3476569396</v>
      </c>
      <c r="Q12" s="24">
        <v>0</v>
      </c>
      <c r="R12" s="24">
        <f t="shared" si="2"/>
        <v>1738.7448046799027</v>
      </c>
      <c r="S12" s="24">
        <f t="shared" si="3"/>
        <v>1738.7448046799027</v>
      </c>
      <c r="T12" s="23">
        <v>42369</v>
      </c>
    </row>
    <row r="13" spans="1:20" ht="15">
      <c r="A13" s="3" t="s">
        <v>33</v>
      </c>
      <c r="B13" s="5" t="s">
        <v>34</v>
      </c>
      <c r="C13" s="1">
        <v>1966</v>
      </c>
      <c r="D13" s="1">
        <v>2008</v>
      </c>
      <c r="E13" s="13" t="s">
        <v>31</v>
      </c>
      <c r="F13" s="1">
        <v>2</v>
      </c>
      <c r="G13" s="1">
        <v>1</v>
      </c>
      <c r="H13" s="24">
        <v>374.37</v>
      </c>
      <c r="I13" s="24">
        <f t="shared" si="4"/>
        <v>333.1893</v>
      </c>
      <c r="J13" s="24">
        <v>323.97</v>
      </c>
      <c r="K13" s="9">
        <v>24</v>
      </c>
      <c r="L13" s="24">
        <f>'Приложение 2 (форма 2)'!C14</f>
        <v>581079.8200000001</v>
      </c>
      <c r="M13" s="24">
        <v>0</v>
      </c>
      <c r="N13" s="24">
        <f t="shared" si="5"/>
        <v>395439.4723430605</v>
      </c>
      <c r="O13" s="24">
        <v>0</v>
      </c>
      <c r="P13" s="24">
        <f t="shared" si="6"/>
        <v>185640.3476569396</v>
      </c>
      <c r="Q13" s="24">
        <v>0</v>
      </c>
      <c r="R13" s="24">
        <f t="shared" si="2"/>
        <v>1743.9930393923216</v>
      </c>
      <c r="S13" s="24">
        <f t="shared" si="3"/>
        <v>1743.9930393923216</v>
      </c>
      <c r="T13" s="23">
        <v>42369</v>
      </c>
    </row>
    <row r="14" spans="1:20" ht="15">
      <c r="A14" s="3" t="s">
        <v>35</v>
      </c>
      <c r="B14" s="5" t="s">
        <v>36</v>
      </c>
      <c r="C14" s="1">
        <v>1968</v>
      </c>
      <c r="D14" s="1">
        <v>2008</v>
      </c>
      <c r="E14" s="13" t="s">
        <v>31</v>
      </c>
      <c r="F14" s="1">
        <v>2</v>
      </c>
      <c r="G14" s="1">
        <v>1</v>
      </c>
      <c r="H14" s="24">
        <v>373.04</v>
      </c>
      <c r="I14" s="24">
        <f t="shared" si="4"/>
        <v>332.0056</v>
      </c>
      <c r="J14" s="24">
        <v>323.84</v>
      </c>
      <c r="K14" s="9">
        <v>24</v>
      </c>
      <c r="L14" s="24">
        <f>'Приложение 2 (форма 2)'!C15</f>
        <v>581079.8200000001</v>
      </c>
      <c r="M14" s="24">
        <v>0</v>
      </c>
      <c r="N14" s="24">
        <f t="shared" si="5"/>
        <v>395439.4723430605</v>
      </c>
      <c r="O14" s="24">
        <v>0</v>
      </c>
      <c r="P14" s="24">
        <f t="shared" si="6"/>
        <v>185640.3476569396</v>
      </c>
      <c r="Q14" s="24">
        <v>0</v>
      </c>
      <c r="R14" s="24">
        <f t="shared" si="2"/>
        <v>1750.2109000571077</v>
      </c>
      <c r="S14" s="24">
        <f t="shared" si="3"/>
        <v>1750.2109000571077</v>
      </c>
      <c r="T14" s="23">
        <v>42369</v>
      </c>
    </row>
    <row r="15" spans="1:20" ht="15">
      <c r="A15" s="3" t="s">
        <v>37</v>
      </c>
      <c r="B15" s="5" t="s">
        <v>38</v>
      </c>
      <c r="C15" s="1">
        <v>1968</v>
      </c>
      <c r="D15" s="1">
        <v>2007</v>
      </c>
      <c r="E15" s="13" t="s">
        <v>31</v>
      </c>
      <c r="F15" s="1">
        <v>2</v>
      </c>
      <c r="G15" s="1">
        <v>1</v>
      </c>
      <c r="H15" s="24">
        <v>388.2</v>
      </c>
      <c r="I15" s="24">
        <f t="shared" si="4"/>
        <v>345.498</v>
      </c>
      <c r="J15" s="24">
        <v>337</v>
      </c>
      <c r="K15" s="9">
        <v>24</v>
      </c>
      <c r="L15" s="24">
        <f>'Приложение 2 (форма 2)'!C16</f>
        <v>581079.8200000001</v>
      </c>
      <c r="M15" s="24">
        <v>0</v>
      </c>
      <c r="N15" s="24">
        <f t="shared" si="5"/>
        <v>395439.4723430605</v>
      </c>
      <c r="O15" s="24">
        <v>0</v>
      </c>
      <c r="P15" s="24">
        <f t="shared" si="6"/>
        <v>185640.3476569396</v>
      </c>
      <c r="Q15" s="24">
        <v>0</v>
      </c>
      <c r="R15" s="24">
        <f t="shared" si="2"/>
        <v>1681.8616026720852</v>
      </c>
      <c r="S15" s="24">
        <f t="shared" si="3"/>
        <v>1681.8616026720852</v>
      </c>
      <c r="T15" s="23">
        <v>42369</v>
      </c>
    </row>
    <row r="16" spans="1:20" ht="15">
      <c r="A16" s="3" t="s">
        <v>39</v>
      </c>
      <c r="B16" s="5" t="s">
        <v>40</v>
      </c>
      <c r="C16" s="1">
        <v>1969</v>
      </c>
      <c r="D16" s="1">
        <v>2007</v>
      </c>
      <c r="E16" s="13" t="s">
        <v>31</v>
      </c>
      <c r="F16" s="1">
        <v>2</v>
      </c>
      <c r="G16" s="1">
        <v>1</v>
      </c>
      <c r="H16" s="24">
        <v>389</v>
      </c>
      <c r="I16" s="24">
        <f t="shared" si="4"/>
        <v>346.21</v>
      </c>
      <c r="J16" s="24">
        <v>338.8</v>
      </c>
      <c r="K16" s="9">
        <v>24</v>
      </c>
      <c r="L16" s="24">
        <f>'Приложение 2 (форма 2)'!C17</f>
        <v>581079.8200000001</v>
      </c>
      <c r="M16" s="24">
        <v>0</v>
      </c>
      <c r="N16" s="24">
        <f t="shared" si="5"/>
        <v>395439.4723430605</v>
      </c>
      <c r="O16" s="24">
        <v>0</v>
      </c>
      <c r="P16" s="24">
        <f t="shared" si="6"/>
        <v>185640.3476569396</v>
      </c>
      <c r="Q16" s="24">
        <v>0</v>
      </c>
      <c r="R16" s="24">
        <f t="shared" si="2"/>
        <v>1678.402761329829</v>
      </c>
      <c r="S16" s="24">
        <f t="shared" si="3"/>
        <v>1678.402761329829</v>
      </c>
      <c r="T16" s="23">
        <v>42369</v>
      </c>
    </row>
    <row r="17" spans="1:20" ht="15">
      <c r="A17" s="3" t="s">
        <v>41</v>
      </c>
      <c r="B17" s="5" t="s">
        <v>43</v>
      </c>
      <c r="C17" s="1">
        <v>1969</v>
      </c>
      <c r="D17" s="1">
        <v>2010</v>
      </c>
      <c r="E17" s="13" t="s">
        <v>31</v>
      </c>
      <c r="F17" s="1">
        <v>2</v>
      </c>
      <c r="G17" s="1">
        <v>1</v>
      </c>
      <c r="H17" s="24">
        <v>378.8</v>
      </c>
      <c r="I17" s="24">
        <f t="shared" si="4"/>
        <v>337.132</v>
      </c>
      <c r="J17" s="24">
        <v>326.6</v>
      </c>
      <c r="K17" s="9">
        <v>24</v>
      </c>
      <c r="L17" s="24">
        <f>'Приложение 2 (форма 2)'!C18</f>
        <v>581079.8200000001</v>
      </c>
      <c r="M17" s="24">
        <v>0</v>
      </c>
      <c r="N17" s="24">
        <f t="shared" si="5"/>
        <v>395439.4723430605</v>
      </c>
      <c r="O17" s="24">
        <v>0</v>
      </c>
      <c r="P17" s="24">
        <f t="shared" si="6"/>
        <v>185640.3476569396</v>
      </c>
      <c r="Q17" s="24">
        <v>0</v>
      </c>
      <c r="R17" s="24">
        <f t="shared" si="2"/>
        <v>1723.597344660252</v>
      </c>
      <c r="S17" s="24">
        <f t="shared" si="3"/>
        <v>1723.597344660252</v>
      </c>
      <c r="T17" s="23">
        <v>42369</v>
      </c>
    </row>
    <row r="18" spans="1:20" ht="15">
      <c r="A18" s="3" t="s">
        <v>42</v>
      </c>
      <c r="B18" s="5" t="s">
        <v>44</v>
      </c>
      <c r="C18" s="1">
        <v>1967</v>
      </c>
      <c r="D18" s="1">
        <v>2012</v>
      </c>
      <c r="E18" s="13" t="s">
        <v>31</v>
      </c>
      <c r="F18" s="1">
        <v>2</v>
      </c>
      <c r="G18" s="1">
        <v>1</v>
      </c>
      <c r="H18" s="24">
        <v>372.41</v>
      </c>
      <c r="I18" s="24">
        <f t="shared" si="4"/>
        <v>331.4449</v>
      </c>
      <c r="J18" s="24">
        <v>322.21</v>
      </c>
      <c r="K18" s="9">
        <v>24</v>
      </c>
      <c r="L18" s="24">
        <f>'Приложение 2 (форма 2)'!C19</f>
        <v>477257</v>
      </c>
      <c r="M18" s="24">
        <v>0</v>
      </c>
      <c r="N18" s="24">
        <f t="shared" si="5"/>
        <v>324785.42492153996</v>
      </c>
      <c r="O18" s="24">
        <v>0</v>
      </c>
      <c r="P18" s="24">
        <f t="shared" si="6"/>
        <v>152471.57507846004</v>
      </c>
      <c r="Q18" s="24">
        <v>0</v>
      </c>
      <c r="R18" s="24">
        <f t="shared" si="2"/>
        <v>1439.9286276542496</v>
      </c>
      <c r="S18" s="24">
        <f t="shared" si="3"/>
        <v>1439.9286276542496</v>
      </c>
      <c r="T18" s="23">
        <v>42369</v>
      </c>
    </row>
    <row r="19" spans="1:20" ht="15">
      <c r="A19" s="43">
        <v>2016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</row>
    <row r="20" spans="1:20" ht="15">
      <c r="A20" s="6" t="s">
        <v>26</v>
      </c>
      <c r="B20" s="7" t="s">
        <v>29</v>
      </c>
      <c r="C20" s="2"/>
      <c r="D20" s="2"/>
      <c r="E20" s="2"/>
      <c r="F20" s="2"/>
      <c r="G20" s="2"/>
      <c r="H20" s="24">
        <f>SUM(H21:H26)</f>
        <v>2664.52</v>
      </c>
      <c r="I20" s="24">
        <f aca="true" t="shared" si="7" ref="I20:Q20">SUM(I21:I26)</f>
        <v>2371.4228</v>
      </c>
      <c r="J20" s="24">
        <f t="shared" si="7"/>
        <v>2314.5199999999995</v>
      </c>
      <c r="K20" s="9">
        <f t="shared" si="7"/>
        <v>165</v>
      </c>
      <c r="L20" s="24">
        <f t="shared" si="7"/>
        <v>4893290</v>
      </c>
      <c r="M20" s="24">
        <f t="shared" si="7"/>
        <v>0</v>
      </c>
      <c r="N20" s="24">
        <f t="shared" si="7"/>
        <v>2293974.352</v>
      </c>
      <c r="O20" s="24">
        <f t="shared" si="7"/>
        <v>0</v>
      </c>
      <c r="P20" s="24">
        <f t="shared" si="7"/>
        <v>2599315.648</v>
      </c>
      <c r="Q20" s="24">
        <f t="shared" si="7"/>
        <v>0</v>
      </c>
      <c r="R20" s="24">
        <f aca="true" t="shared" si="8" ref="R20:R26">L20/I20</f>
        <v>2063.4405640360715</v>
      </c>
      <c r="S20" s="24">
        <f aca="true" t="shared" si="9" ref="S20:S26">R20</f>
        <v>2063.4405640360715</v>
      </c>
      <c r="T20" s="1"/>
    </row>
    <row r="21" spans="1:20" ht="15">
      <c r="A21" s="3" t="s">
        <v>27</v>
      </c>
      <c r="B21" s="5" t="s">
        <v>45</v>
      </c>
      <c r="C21" s="1">
        <v>1970</v>
      </c>
      <c r="D21" s="1">
        <v>2011</v>
      </c>
      <c r="E21" s="13" t="s">
        <v>31</v>
      </c>
      <c r="F21" s="1">
        <v>2</v>
      </c>
      <c r="G21" s="1">
        <v>2</v>
      </c>
      <c r="H21" s="24">
        <v>582.04</v>
      </c>
      <c r="I21" s="24">
        <f aca="true" t="shared" si="10" ref="I21:I26">H21*0.89</f>
        <v>518.0156</v>
      </c>
      <c r="J21" s="24">
        <v>499.04</v>
      </c>
      <c r="K21" s="9">
        <v>33</v>
      </c>
      <c r="L21" s="24">
        <f>'Приложение 2 (форма 2)'!C22</f>
        <v>976060</v>
      </c>
      <c r="M21" s="24">
        <v>0</v>
      </c>
      <c r="N21" s="24">
        <f aca="true" t="shared" si="11" ref="N21:N26">L21/100*46.88</f>
        <v>457576.928</v>
      </c>
      <c r="O21" s="24">
        <v>0</v>
      </c>
      <c r="P21" s="24">
        <f aca="true" t="shared" si="12" ref="P21:P26">L21-N21</f>
        <v>518483.072</v>
      </c>
      <c r="Q21" s="24">
        <v>0</v>
      </c>
      <c r="R21" s="24">
        <f t="shared" si="8"/>
        <v>1884.2289691661797</v>
      </c>
      <c r="S21" s="24">
        <f t="shared" si="9"/>
        <v>1884.2289691661797</v>
      </c>
      <c r="T21" s="23">
        <v>42735</v>
      </c>
    </row>
    <row r="22" spans="1:20" ht="15">
      <c r="A22" s="3" t="s">
        <v>28</v>
      </c>
      <c r="B22" s="5" t="s">
        <v>46</v>
      </c>
      <c r="C22" s="1">
        <v>1970</v>
      </c>
      <c r="D22" s="1">
        <v>2008</v>
      </c>
      <c r="E22" s="13" t="s">
        <v>31</v>
      </c>
      <c r="F22" s="1">
        <v>2</v>
      </c>
      <c r="G22" s="1">
        <v>3</v>
      </c>
      <c r="H22" s="24">
        <v>578.9</v>
      </c>
      <c r="I22" s="24">
        <f t="shared" si="10"/>
        <v>515.221</v>
      </c>
      <c r="J22" s="24">
        <v>513.5</v>
      </c>
      <c r="K22" s="9">
        <v>36</v>
      </c>
      <c r="L22" s="24">
        <f>'Приложение 2 (форма 2)'!C23</f>
        <v>2095000</v>
      </c>
      <c r="M22" s="24">
        <v>0</v>
      </c>
      <c r="N22" s="24">
        <f t="shared" si="11"/>
        <v>982136</v>
      </c>
      <c r="O22" s="24">
        <v>0</v>
      </c>
      <c r="P22" s="24">
        <f t="shared" si="12"/>
        <v>1112864</v>
      </c>
      <c r="Q22" s="24">
        <v>0</v>
      </c>
      <c r="R22" s="24">
        <f t="shared" si="8"/>
        <v>4066.2162450676506</v>
      </c>
      <c r="S22" s="24">
        <f t="shared" si="9"/>
        <v>4066.2162450676506</v>
      </c>
      <c r="T22" s="23">
        <v>42735</v>
      </c>
    </row>
    <row r="23" spans="1:20" ht="15">
      <c r="A23" s="3" t="s">
        <v>33</v>
      </c>
      <c r="B23" s="5" t="s">
        <v>47</v>
      </c>
      <c r="C23" s="1">
        <v>1969</v>
      </c>
      <c r="D23" s="1">
        <v>1969</v>
      </c>
      <c r="E23" s="13" t="s">
        <v>31</v>
      </c>
      <c r="F23" s="1">
        <v>2</v>
      </c>
      <c r="G23" s="1">
        <v>1</v>
      </c>
      <c r="H23" s="24">
        <v>369.94</v>
      </c>
      <c r="I23" s="24">
        <f t="shared" si="10"/>
        <v>329.2466</v>
      </c>
      <c r="J23" s="24">
        <v>317.54</v>
      </c>
      <c r="K23" s="9">
        <v>24</v>
      </c>
      <c r="L23" s="24">
        <f>'Приложение 2 (форма 2)'!C24</f>
        <v>63360</v>
      </c>
      <c r="M23" s="24">
        <v>0</v>
      </c>
      <c r="N23" s="24">
        <f t="shared" si="11"/>
        <v>29703.168</v>
      </c>
      <c r="O23" s="24">
        <v>0</v>
      </c>
      <c r="P23" s="24">
        <f t="shared" si="12"/>
        <v>33656.831999999995</v>
      </c>
      <c r="Q23" s="24">
        <v>0</v>
      </c>
      <c r="R23" s="24">
        <f t="shared" si="8"/>
        <v>192.4393448558011</v>
      </c>
      <c r="S23" s="24">
        <f t="shared" si="9"/>
        <v>192.4393448558011</v>
      </c>
      <c r="T23" s="23">
        <v>42735</v>
      </c>
    </row>
    <row r="24" spans="1:20" ht="15">
      <c r="A24" s="3" t="s">
        <v>35</v>
      </c>
      <c r="B24" s="5" t="s">
        <v>48</v>
      </c>
      <c r="C24" s="1">
        <v>1966</v>
      </c>
      <c r="D24" s="1">
        <v>2007</v>
      </c>
      <c r="E24" s="13" t="s">
        <v>31</v>
      </c>
      <c r="F24" s="1">
        <v>2</v>
      </c>
      <c r="G24" s="1">
        <v>1</v>
      </c>
      <c r="H24" s="24">
        <v>376.64</v>
      </c>
      <c r="I24" s="24">
        <f t="shared" si="10"/>
        <v>335.20959999999997</v>
      </c>
      <c r="J24" s="24">
        <v>327.64</v>
      </c>
      <c r="K24" s="9">
        <v>24</v>
      </c>
      <c r="L24" s="24">
        <f>'Приложение 2 (форма 2)'!C25</f>
        <v>586290</v>
      </c>
      <c r="M24" s="24">
        <v>0</v>
      </c>
      <c r="N24" s="24">
        <f t="shared" si="11"/>
        <v>274852.752</v>
      </c>
      <c r="O24" s="24">
        <v>0</v>
      </c>
      <c r="P24" s="24">
        <f t="shared" si="12"/>
        <v>311437.248</v>
      </c>
      <c r="Q24" s="24">
        <v>0</v>
      </c>
      <c r="R24" s="24">
        <f t="shared" si="8"/>
        <v>1749.0250875869906</v>
      </c>
      <c r="S24" s="24">
        <f t="shared" si="9"/>
        <v>1749.0250875869906</v>
      </c>
      <c r="T24" s="23">
        <v>42735</v>
      </c>
    </row>
    <row r="25" spans="1:20" ht="15">
      <c r="A25" s="3" t="s">
        <v>37</v>
      </c>
      <c r="B25" s="5" t="s">
        <v>49</v>
      </c>
      <c r="C25" s="1">
        <v>1968</v>
      </c>
      <c r="D25" s="1">
        <v>2008</v>
      </c>
      <c r="E25" s="13" t="s">
        <v>31</v>
      </c>
      <c r="F25" s="1">
        <v>2</v>
      </c>
      <c r="G25" s="1">
        <v>1</v>
      </c>
      <c r="H25" s="24">
        <v>374.4</v>
      </c>
      <c r="I25" s="24">
        <f t="shared" si="10"/>
        <v>333.216</v>
      </c>
      <c r="J25" s="24">
        <v>325.6</v>
      </c>
      <c r="K25" s="9">
        <v>24</v>
      </c>
      <c r="L25" s="24">
        <f>'Приложение 2 (форма 2)'!C26</f>
        <v>586290</v>
      </c>
      <c r="M25" s="24">
        <v>0</v>
      </c>
      <c r="N25" s="24">
        <f t="shared" si="11"/>
        <v>274852.752</v>
      </c>
      <c r="O25" s="24">
        <v>0</v>
      </c>
      <c r="P25" s="24">
        <f t="shared" si="12"/>
        <v>311437.248</v>
      </c>
      <c r="Q25" s="24">
        <v>0</v>
      </c>
      <c r="R25" s="24">
        <f t="shared" si="8"/>
        <v>1759.4893402477671</v>
      </c>
      <c r="S25" s="24">
        <f t="shared" si="9"/>
        <v>1759.4893402477671</v>
      </c>
      <c r="T25" s="23">
        <v>42735</v>
      </c>
    </row>
    <row r="26" spans="1:20" ht="15">
      <c r="A26" s="3" t="s">
        <v>39</v>
      </c>
      <c r="B26" s="5" t="s">
        <v>50</v>
      </c>
      <c r="C26" s="1">
        <v>1969</v>
      </c>
      <c r="D26" s="1">
        <v>2010</v>
      </c>
      <c r="E26" s="13" t="s">
        <v>31</v>
      </c>
      <c r="F26" s="1">
        <v>2</v>
      </c>
      <c r="G26" s="1">
        <v>1</v>
      </c>
      <c r="H26" s="24">
        <v>382.6</v>
      </c>
      <c r="I26" s="24">
        <f t="shared" si="10"/>
        <v>340.514</v>
      </c>
      <c r="J26" s="24">
        <v>331.2</v>
      </c>
      <c r="K26" s="9">
        <v>24</v>
      </c>
      <c r="L26" s="24">
        <f>'Приложение 2 (форма 2)'!C27</f>
        <v>586290</v>
      </c>
      <c r="M26" s="24">
        <v>0</v>
      </c>
      <c r="N26" s="24">
        <f t="shared" si="11"/>
        <v>274852.752</v>
      </c>
      <c r="O26" s="24">
        <v>0</v>
      </c>
      <c r="P26" s="24">
        <f t="shared" si="12"/>
        <v>311437.248</v>
      </c>
      <c r="Q26" s="24">
        <v>0</v>
      </c>
      <c r="R26" s="24">
        <f t="shared" si="8"/>
        <v>1721.77942757126</v>
      </c>
      <c r="S26" s="24">
        <f t="shared" si="9"/>
        <v>1721.77942757126</v>
      </c>
      <c r="T26" s="23">
        <v>42735</v>
      </c>
    </row>
  </sheetData>
  <sheetProtection/>
  <mergeCells count="24">
    <mergeCell ref="S3:S5"/>
    <mergeCell ref="A2:T2"/>
    <mergeCell ref="A3:A6"/>
    <mergeCell ref="B3:B6"/>
    <mergeCell ref="C3:D3"/>
    <mergeCell ref="T3:T6"/>
    <mergeCell ref="C4:C6"/>
    <mergeCell ref="D4:D6"/>
    <mergeCell ref="I4:I5"/>
    <mergeCell ref="J4:J5"/>
    <mergeCell ref="K3:K5"/>
    <mergeCell ref="I3:J3"/>
    <mergeCell ref="L4:L5"/>
    <mergeCell ref="H3:H5"/>
    <mergeCell ref="P1:T1"/>
    <mergeCell ref="G3:G6"/>
    <mergeCell ref="A9:T9"/>
    <mergeCell ref="A19:T19"/>
    <mergeCell ref="L3:Q3"/>
    <mergeCell ref="M4:Q4"/>
    <mergeCell ref="E3:E6"/>
    <mergeCell ref="F3:F6"/>
    <mergeCell ref="R3:R5"/>
    <mergeCell ref="A8:B8"/>
  </mergeCells>
  <printOptions/>
  <pageMargins left="0.35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="80" zoomScaleNormal="80" zoomScalePageLayoutView="0" workbookViewId="0" topLeftCell="C1">
      <selection activeCell="AB19" sqref="AB19"/>
    </sheetView>
  </sheetViews>
  <sheetFormatPr defaultColWidth="9.140625" defaultRowHeight="15"/>
  <cols>
    <col min="1" max="1" width="6.421875" style="14" bestFit="1" customWidth="1"/>
    <col min="2" max="2" width="39.28125" style="14" bestFit="1" customWidth="1"/>
    <col min="3" max="3" width="16.28125" style="14" customWidth="1"/>
    <col min="4" max="6" width="12.421875" style="14" bestFit="1" customWidth="1"/>
    <col min="7" max="7" width="5.00390625" style="14" bestFit="1" customWidth="1"/>
    <col min="8" max="9" width="11.00390625" style="14" customWidth="1"/>
    <col min="10" max="11" width="6.8515625" style="14" customWidth="1"/>
    <col min="12" max="12" width="5.28125" style="14" bestFit="1" customWidth="1"/>
    <col min="13" max="13" width="5.00390625" style="14" bestFit="1" customWidth="1"/>
    <col min="14" max="15" width="6.421875" style="14" customWidth="1"/>
    <col min="16" max="16" width="8.7109375" style="14" bestFit="1" customWidth="1"/>
    <col min="17" max="17" width="12.421875" style="14" bestFit="1" customWidth="1"/>
    <col min="18" max="18" width="6.57421875" style="14" bestFit="1" customWidth="1"/>
    <col min="19" max="19" width="5.00390625" style="14" bestFit="1" customWidth="1"/>
    <col min="20" max="20" width="13.421875" style="14" customWidth="1"/>
    <col min="21" max="21" width="14.00390625" style="14" customWidth="1"/>
    <col min="22" max="22" width="8.00390625" style="14" customWidth="1"/>
    <col min="23" max="16384" width="9.140625" style="14" customWidth="1"/>
  </cols>
  <sheetData>
    <row r="1" spans="17:22" ht="15" customHeight="1">
      <c r="Q1" s="39" t="s">
        <v>106</v>
      </c>
      <c r="R1" s="39"/>
      <c r="S1" s="39"/>
      <c r="T1" s="39"/>
      <c r="U1" s="39"/>
      <c r="V1" s="39"/>
    </row>
    <row r="2" spans="1:22" ht="4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39"/>
      <c r="R2" s="39"/>
      <c r="S2" s="39"/>
      <c r="T2" s="39"/>
      <c r="U2" s="39"/>
      <c r="V2" s="39"/>
    </row>
    <row r="3" spans="1:22" ht="33.75" customHeight="1">
      <c r="A3" s="54" t="s">
        <v>102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27.75" customHeight="1">
      <c r="A4" s="65" t="s">
        <v>51</v>
      </c>
      <c r="B4" s="65" t="s">
        <v>1</v>
      </c>
      <c r="C4" s="65" t="s">
        <v>52</v>
      </c>
      <c r="D4" s="75" t="s">
        <v>53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8" t="s">
        <v>89</v>
      </c>
      <c r="U4" s="78"/>
      <c r="V4" s="78"/>
    </row>
    <row r="5" spans="1:22" ht="32.25" customHeight="1">
      <c r="A5" s="74"/>
      <c r="B5" s="74"/>
      <c r="C5" s="74"/>
      <c r="D5" s="71" t="s">
        <v>54</v>
      </c>
      <c r="E5" s="73"/>
      <c r="F5" s="73"/>
      <c r="G5" s="73"/>
      <c r="H5" s="73"/>
      <c r="I5" s="72"/>
      <c r="J5" s="69" t="s">
        <v>55</v>
      </c>
      <c r="K5" s="70"/>
      <c r="L5" s="69" t="s">
        <v>56</v>
      </c>
      <c r="M5" s="70"/>
      <c r="N5" s="69" t="s">
        <v>57</v>
      </c>
      <c r="O5" s="70"/>
      <c r="P5" s="69" t="s">
        <v>58</v>
      </c>
      <c r="Q5" s="70"/>
      <c r="R5" s="69" t="s">
        <v>59</v>
      </c>
      <c r="S5" s="70"/>
      <c r="T5" s="65" t="s">
        <v>90</v>
      </c>
      <c r="U5" s="65" t="s">
        <v>91</v>
      </c>
      <c r="V5" s="65" t="s">
        <v>60</v>
      </c>
    </row>
    <row r="6" spans="1:22" ht="32.25" customHeight="1">
      <c r="A6" s="66"/>
      <c r="B6" s="66"/>
      <c r="C6" s="66"/>
      <c r="D6" s="15" t="s">
        <v>92</v>
      </c>
      <c r="E6" s="15" t="s">
        <v>93</v>
      </c>
      <c r="F6" s="15" t="s">
        <v>94</v>
      </c>
      <c r="G6" s="15" t="s">
        <v>95</v>
      </c>
      <c r="H6" s="15" t="s">
        <v>98</v>
      </c>
      <c r="I6" s="15" t="s">
        <v>99</v>
      </c>
      <c r="J6" s="71"/>
      <c r="K6" s="72"/>
      <c r="L6" s="71"/>
      <c r="M6" s="72"/>
      <c r="N6" s="71"/>
      <c r="O6" s="72"/>
      <c r="P6" s="71"/>
      <c r="Q6" s="72"/>
      <c r="R6" s="71"/>
      <c r="S6" s="72"/>
      <c r="T6" s="66"/>
      <c r="U6" s="66"/>
      <c r="V6" s="66"/>
    </row>
    <row r="7" spans="1:22" ht="15">
      <c r="A7" s="16"/>
      <c r="B7" s="16"/>
      <c r="C7" s="15" t="s">
        <v>22</v>
      </c>
      <c r="D7" s="15" t="s">
        <v>22</v>
      </c>
      <c r="E7" s="15" t="s">
        <v>22</v>
      </c>
      <c r="F7" s="15" t="s">
        <v>22</v>
      </c>
      <c r="G7" s="15" t="s">
        <v>22</v>
      </c>
      <c r="H7" s="15" t="s">
        <v>22</v>
      </c>
      <c r="I7" s="15" t="s">
        <v>22</v>
      </c>
      <c r="J7" s="15" t="s">
        <v>61</v>
      </c>
      <c r="K7" s="15" t="s">
        <v>22</v>
      </c>
      <c r="L7" s="15" t="s">
        <v>62</v>
      </c>
      <c r="M7" s="15" t="s">
        <v>22</v>
      </c>
      <c r="N7" s="15" t="s">
        <v>62</v>
      </c>
      <c r="O7" s="15" t="s">
        <v>22</v>
      </c>
      <c r="P7" s="15" t="s">
        <v>62</v>
      </c>
      <c r="Q7" s="15" t="s">
        <v>22</v>
      </c>
      <c r="R7" s="15" t="s">
        <v>63</v>
      </c>
      <c r="S7" s="15" t="s">
        <v>22</v>
      </c>
      <c r="T7" s="15" t="s">
        <v>22</v>
      </c>
      <c r="U7" s="15" t="s">
        <v>64</v>
      </c>
      <c r="V7" s="15" t="s">
        <v>22</v>
      </c>
    </row>
    <row r="8" spans="1:22" ht="15">
      <c r="A8" s="17">
        <v>1</v>
      </c>
      <c r="B8" s="17">
        <v>2</v>
      </c>
      <c r="C8" s="17">
        <v>3</v>
      </c>
      <c r="D8" s="17">
        <v>4</v>
      </c>
      <c r="E8" s="17" t="s">
        <v>65</v>
      </c>
      <c r="F8" s="17" t="s">
        <v>66</v>
      </c>
      <c r="G8" s="17" t="s">
        <v>67</v>
      </c>
      <c r="H8" s="17" t="s">
        <v>68</v>
      </c>
      <c r="I8" s="17" t="s">
        <v>69</v>
      </c>
      <c r="J8" s="17">
        <v>5</v>
      </c>
      <c r="K8" s="17">
        <v>6</v>
      </c>
      <c r="L8" s="17">
        <v>7</v>
      </c>
      <c r="M8" s="17">
        <v>8</v>
      </c>
      <c r="N8" s="17">
        <v>9</v>
      </c>
      <c r="O8" s="17">
        <v>10</v>
      </c>
      <c r="P8" s="17">
        <v>11</v>
      </c>
      <c r="Q8" s="17">
        <v>12</v>
      </c>
      <c r="R8" s="17">
        <v>13</v>
      </c>
      <c r="S8" s="17">
        <v>14</v>
      </c>
      <c r="T8" s="17">
        <v>15</v>
      </c>
      <c r="U8" s="17">
        <v>16</v>
      </c>
      <c r="V8" s="17">
        <v>18</v>
      </c>
    </row>
    <row r="9" spans="1:22" s="33" customFormat="1" ht="15">
      <c r="A9" s="67" t="s">
        <v>97</v>
      </c>
      <c r="B9" s="68"/>
      <c r="C9" s="32">
        <f>C11+C21</f>
        <v>12854164.180000002</v>
      </c>
      <c r="D9" s="32">
        <f aca="true" t="shared" si="0" ref="D9:V9">D11+D21</f>
        <v>7743807.030000001</v>
      </c>
      <c r="E9" s="32">
        <f t="shared" si="0"/>
        <v>4891315.62</v>
      </c>
      <c r="F9" s="32">
        <f t="shared" si="0"/>
        <v>1258041.4100000001</v>
      </c>
      <c r="G9" s="32">
        <f t="shared" si="0"/>
        <v>0</v>
      </c>
      <c r="H9" s="32">
        <f t="shared" si="0"/>
        <v>628200</v>
      </c>
      <c r="I9" s="32">
        <f t="shared" si="0"/>
        <v>966250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 t="shared" si="0"/>
        <v>0</v>
      </c>
      <c r="O9" s="32">
        <f t="shared" si="0"/>
        <v>0</v>
      </c>
      <c r="P9" s="32">
        <f t="shared" si="0"/>
        <v>1000</v>
      </c>
      <c r="Q9" s="32">
        <f t="shared" si="0"/>
        <v>5110357.15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</row>
    <row r="10" spans="1:22" ht="15" customHeight="1">
      <c r="A10" s="62" t="s">
        <v>100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</row>
    <row r="11" spans="1:22" ht="14.25" customHeight="1">
      <c r="A11" s="6" t="s">
        <v>26</v>
      </c>
      <c r="B11" s="7" t="s">
        <v>29</v>
      </c>
      <c r="C11" s="19">
        <f aca="true" t="shared" si="1" ref="C11:V11">SUM(C12:C19)</f>
        <v>7960874.180000002</v>
      </c>
      <c r="D11" s="19">
        <f t="shared" si="1"/>
        <v>4945517.030000001</v>
      </c>
      <c r="E11" s="19">
        <f t="shared" si="1"/>
        <v>4130995.62</v>
      </c>
      <c r="F11" s="19">
        <f t="shared" si="1"/>
        <v>814521.4100000001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500</v>
      </c>
      <c r="Q11" s="19">
        <f t="shared" si="1"/>
        <v>3015357.15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</row>
    <row r="12" spans="1:22" ht="15" customHeight="1">
      <c r="A12" s="6" t="s">
        <v>70</v>
      </c>
      <c r="B12" s="7" t="s">
        <v>30</v>
      </c>
      <c r="C12" s="18">
        <f>D12+M12+Q12</f>
        <v>3997138.26</v>
      </c>
      <c r="D12" s="18">
        <f>SUM(E12:I12)</f>
        <v>981781.11</v>
      </c>
      <c r="E12" s="19">
        <v>790196.62</v>
      </c>
      <c r="F12" s="19">
        <v>191584.49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500</v>
      </c>
      <c r="Q12" s="19">
        <v>3015357.15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</row>
    <row r="13" spans="1:22" ht="15">
      <c r="A13" s="6" t="s">
        <v>71</v>
      </c>
      <c r="B13" s="7" t="s">
        <v>32</v>
      </c>
      <c r="C13" s="18">
        <f aca="true" t="shared" si="2" ref="C13:C19">D13+M13+Q13</f>
        <v>581079.8200000001</v>
      </c>
      <c r="D13" s="18">
        <f>SUM(E13:I13)</f>
        <v>581079.8200000001</v>
      </c>
      <c r="E13" s="19">
        <v>477257</v>
      </c>
      <c r="F13" s="19">
        <v>103822.82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 ht="15">
      <c r="A14" s="6" t="s">
        <v>72</v>
      </c>
      <c r="B14" s="7" t="s">
        <v>34</v>
      </c>
      <c r="C14" s="18">
        <f t="shared" si="2"/>
        <v>581079.8200000001</v>
      </c>
      <c r="D14" s="18">
        <f aca="true" t="shared" si="3" ref="D14:D19">SUM(E14:I14)</f>
        <v>581079.8200000001</v>
      </c>
      <c r="E14" s="19">
        <v>477257</v>
      </c>
      <c r="F14" s="19">
        <v>103822.82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ht="15">
      <c r="A15" s="6" t="s">
        <v>73</v>
      </c>
      <c r="B15" s="7" t="s">
        <v>36</v>
      </c>
      <c r="C15" s="18">
        <f t="shared" si="2"/>
        <v>581079.8200000001</v>
      </c>
      <c r="D15" s="18">
        <f t="shared" si="3"/>
        <v>581079.8200000001</v>
      </c>
      <c r="E15" s="19">
        <v>477257</v>
      </c>
      <c r="F15" s="19">
        <v>103822.82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</row>
    <row r="16" spans="1:22" ht="15">
      <c r="A16" s="6" t="s">
        <v>74</v>
      </c>
      <c r="B16" s="7" t="s">
        <v>38</v>
      </c>
      <c r="C16" s="18">
        <f t="shared" si="2"/>
        <v>581079.8200000001</v>
      </c>
      <c r="D16" s="18">
        <f t="shared" si="3"/>
        <v>581079.8200000001</v>
      </c>
      <c r="E16" s="19">
        <v>477257</v>
      </c>
      <c r="F16" s="19">
        <v>103822.82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ht="15">
      <c r="A17" s="6" t="s">
        <v>75</v>
      </c>
      <c r="B17" s="7" t="s">
        <v>40</v>
      </c>
      <c r="C17" s="18">
        <f t="shared" si="2"/>
        <v>581079.8200000001</v>
      </c>
      <c r="D17" s="18">
        <f t="shared" si="3"/>
        <v>581079.8200000001</v>
      </c>
      <c r="E17" s="19">
        <v>477257</v>
      </c>
      <c r="F17" s="19">
        <v>103822.82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</row>
    <row r="18" spans="1:22" ht="15">
      <c r="A18" s="6" t="s">
        <v>76</v>
      </c>
      <c r="B18" s="7" t="s">
        <v>43</v>
      </c>
      <c r="C18" s="18">
        <f t="shared" si="2"/>
        <v>581079.8200000001</v>
      </c>
      <c r="D18" s="18">
        <f t="shared" si="3"/>
        <v>581079.8200000001</v>
      </c>
      <c r="E18" s="19">
        <v>477257</v>
      </c>
      <c r="F18" s="19">
        <v>103822.82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ht="15">
      <c r="A19" s="6" t="s">
        <v>77</v>
      </c>
      <c r="B19" s="7" t="s">
        <v>44</v>
      </c>
      <c r="C19" s="18">
        <f t="shared" si="2"/>
        <v>477257</v>
      </c>
      <c r="D19" s="18">
        <f t="shared" si="3"/>
        <v>477257</v>
      </c>
      <c r="E19" s="19">
        <v>477257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</row>
    <row r="20" spans="1:22" ht="15">
      <c r="A20" s="62" t="s">
        <v>101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</row>
    <row r="21" spans="1:22" ht="14.25" customHeight="1">
      <c r="A21" s="6" t="s">
        <v>26</v>
      </c>
      <c r="B21" s="7" t="s">
        <v>29</v>
      </c>
      <c r="C21" s="19">
        <f>SUM(C22:C27)</f>
        <v>4893290</v>
      </c>
      <c r="D21" s="19">
        <f aca="true" t="shared" si="4" ref="D21:V21">SUM(D22:D27)</f>
        <v>2798290</v>
      </c>
      <c r="E21" s="19">
        <f t="shared" si="4"/>
        <v>760320</v>
      </c>
      <c r="F21" s="19">
        <f t="shared" si="4"/>
        <v>443520</v>
      </c>
      <c r="G21" s="19">
        <f t="shared" si="4"/>
        <v>0</v>
      </c>
      <c r="H21" s="19">
        <f t="shared" si="4"/>
        <v>628200</v>
      </c>
      <c r="I21" s="19">
        <f t="shared" si="4"/>
        <v>966250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19">
        <f t="shared" si="4"/>
        <v>0</v>
      </c>
      <c r="O21" s="19">
        <f t="shared" si="4"/>
        <v>0</v>
      </c>
      <c r="P21" s="19">
        <f t="shared" si="4"/>
        <v>500</v>
      </c>
      <c r="Q21" s="19">
        <f t="shared" si="4"/>
        <v>2095000</v>
      </c>
      <c r="R21" s="19">
        <f t="shared" si="4"/>
        <v>0</v>
      </c>
      <c r="S21" s="19">
        <f t="shared" si="4"/>
        <v>0</v>
      </c>
      <c r="T21" s="19">
        <f t="shared" si="4"/>
        <v>0</v>
      </c>
      <c r="U21" s="19">
        <f t="shared" si="4"/>
        <v>0</v>
      </c>
      <c r="V21" s="19">
        <f t="shared" si="4"/>
        <v>0</v>
      </c>
    </row>
    <row r="22" spans="1:22" ht="15" customHeight="1">
      <c r="A22" s="6" t="s">
        <v>70</v>
      </c>
      <c r="B22" s="7" t="s">
        <v>45</v>
      </c>
      <c r="C22" s="18">
        <f aca="true" t="shared" si="5" ref="C22:C27">D22+M22+Q22</f>
        <v>976060</v>
      </c>
      <c r="D22" s="18">
        <f aca="true" t="shared" si="6" ref="D22:D27">SUM(E22:I22)</f>
        <v>976060</v>
      </c>
      <c r="E22" s="18">
        <v>253440</v>
      </c>
      <c r="F22" s="18">
        <v>126720</v>
      </c>
      <c r="G22" s="18">
        <v>0</v>
      </c>
      <c r="H22" s="18">
        <v>209400</v>
      </c>
      <c r="I22" s="18">
        <v>386500</v>
      </c>
      <c r="J22" s="20">
        <v>0</v>
      </c>
      <c r="K22" s="20">
        <v>0</v>
      </c>
      <c r="L22" s="18">
        <v>0</v>
      </c>
      <c r="M22" s="18">
        <v>0</v>
      </c>
      <c r="N22" s="20">
        <v>0</v>
      </c>
      <c r="O22" s="20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</row>
    <row r="23" spans="1:22" ht="15">
      <c r="A23" s="6" t="s">
        <v>71</v>
      </c>
      <c r="B23" s="7" t="s">
        <v>46</v>
      </c>
      <c r="C23" s="18">
        <f t="shared" si="5"/>
        <v>2095000</v>
      </c>
      <c r="D23" s="18">
        <f t="shared" si="6"/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20">
        <v>0</v>
      </c>
      <c r="K23" s="20">
        <v>0</v>
      </c>
      <c r="L23" s="18">
        <v>0</v>
      </c>
      <c r="M23" s="18">
        <v>0</v>
      </c>
      <c r="N23" s="20">
        <v>0</v>
      </c>
      <c r="O23" s="20">
        <v>0</v>
      </c>
      <c r="P23" s="18">
        <v>500</v>
      </c>
      <c r="Q23" s="18">
        <v>2095000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</row>
    <row r="24" spans="1:22" ht="15">
      <c r="A24" s="6" t="s">
        <v>72</v>
      </c>
      <c r="B24" s="7" t="s">
        <v>47</v>
      </c>
      <c r="C24" s="18">
        <f t="shared" si="5"/>
        <v>63360</v>
      </c>
      <c r="D24" s="18">
        <f t="shared" si="6"/>
        <v>63360</v>
      </c>
      <c r="E24" s="18">
        <v>0</v>
      </c>
      <c r="F24" s="18">
        <v>63360</v>
      </c>
      <c r="G24" s="18">
        <v>0</v>
      </c>
      <c r="H24" s="18">
        <v>0</v>
      </c>
      <c r="I24" s="18">
        <v>0</v>
      </c>
      <c r="J24" s="20">
        <v>0</v>
      </c>
      <c r="K24" s="20">
        <v>0</v>
      </c>
      <c r="L24" s="18">
        <v>0</v>
      </c>
      <c r="M24" s="18">
        <v>0</v>
      </c>
      <c r="N24" s="20">
        <v>0</v>
      </c>
      <c r="O24" s="20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</row>
    <row r="25" spans="1:22" ht="15">
      <c r="A25" s="6" t="s">
        <v>73</v>
      </c>
      <c r="B25" s="7" t="s">
        <v>48</v>
      </c>
      <c r="C25" s="18">
        <f t="shared" si="5"/>
        <v>586290</v>
      </c>
      <c r="D25" s="18">
        <f t="shared" si="6"/>
        <v>586290</v>
      </c>
      <c r="E25" s="18">
        <v>168960</v>
      </c>
      <c r="F25" s="18">
        <v>84480</v>
      </c>
      <c r="G25" s="18">
        <v>0</v>
      </c>
      <c r="H25" s="18">
        <v>139600</v>
      </c>
      <c r="I25" s="18">
        <v>193250</v>
      </c>
      <c r="J25" s="20">
        <v>0</v>
      </c>
      <c r="K25" s="20">
        <v>0</v>
      </c>
      <c r="L25" s="18">
        <v>0</v>
      </c>
      <c r="M25" s="18">
        <v>0</v>
      </c>
      <c r="N25" s="20">
        <v>0</v>
      </c>
      <c r="O25" s="20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2" ht="15">
      <c r="A26" s="6" t="s">
        <v>74</v>
      </c>
      <c r="B26" s="7" t="s">
        <v>49</v>
      </c>
      <c r="C26" s="18">
        <f t="shared" si="5"/>
        <v>586290</v>
      </c>
      <c r="D26" s="18">
        <f t="shared" si="6"/>
        <v>586290</v>
      </c>
      <c r="E26" s="18">
        <v>168960</v>
      </c>
      <c r="F26" s="18">
        <v>84480</v>
      </c>
      <c r="G26" s="18">
        <v>0</v>
      </c>
      <c r="H26" s="18">
        <v>139600</v>
      </c>
      <c r="I26" s="18">
        <v>193250</v>
      </c>
      <c r="J26" s="20">
        <v>0</v>
      </c>
      <c r="K26" s="20">
        <v>0</v>
      </c>
      <c r="L26" s="18">
        <v>0</v>
      </c>
      <c r="M26" s="18">
        <v>0</v>
      </c>
      <c r="N26" s="20">
        <v>0</v>
      </c>
      <c r="O26" s="20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</row>
    <row r="27" spans="1:22" ht="15">
      <c r="A27" s="6" t="s">
        <v>75</v>
      </c>
      <c r="B27" s="7" t="s">
        <v>50</v>
      </c>
      <c r="C27" s="18">
        <f t="shared" si="5"/>
        <v>586290</v>
      </c>
      <c r="D27" s="18">
        <f t="shared" si="6"/>
        <v>586290</v>
      </c>
      <c r="E27" s="18">
        <v>168960</v>
      </c>
      <c r="F27" s="18">
        <v>84480</v>
      </c>
      <c r="G27" s="18">
        <v>0</v>
      </c>
      <c r="H27" s="18">
        <v>139600</v>
      </c>
      <c r="I27" s="18">
        <v>193250</v>
      </c>
      <c r="J27" s="20">
        <v>0</v>
      </c>
      <c r="K27" s="20">
        <v>0</v>
      </c>
      <c r="L27" s="18">
        <v>0</v>
      </c>
      <c r="M27" s="18">
        <v>0</v>
      </c>
      <c r="N27" s="20">
        <v>0</v>
      </c>
      <c r="O27" s="20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</sheetData>
  <sheetProtection/>
  <mergeCells count="19">
    <mergeCell ref="A3:V3"/>
    <mergeCell ref="A4:A6"/>
    <mergeCell ref="B4:B6"/>
    <mergeCell ref="C4:C6"/>
    <mergeCell ref="D4:S4"/>
    <mergeCell ref="T4:V4"/>
    <mergeCell ref="J5:K6"/>
    <mergeCell ref="L5:M6"/>
    <mergeCell ref="V5:V6"/>
    <mergeCell ref="Q1:V2"/>
    <mergeCell ref="A10:V10"/>
    <mergeCell ref="A20:V20"/>
    <mergeCell ref="U5:U6"/>
    <mergeCell ref="A9:B9"/>
    <mergeCell ref="N5:O6"/>
    <mergeCell ref="P5:Q6"/>
    <mergeCell ref="R5:S6"/>
    <mergeCell ref="T5:T6"/>
    <mergeCell ref="D5:I5"/>
  </mergeCells>
  <printOptions/>
  <pageMargins left="0.33" right="0.1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5" width="8.00390625" style="0" bestFit="1" customWidth="1"/>
    <col min="6" max="6" width="8.57421875" style="0" bestFit="1" customWidth="1"/>
    <col min="9" max="9" width="5.7109375" style="0" bestFit="1" customWidth="1"/>
    <col min="10" max="10" width="8.00390625" style="0" bestFit="1" customWidth="1"/>
    <col min="11" max="11" width="8.57421875" style="0" bestFit="1" customWidth="1"/>
    <col min="13" max="14" width="12.28125" style="0" bestFit="1" customWidth="1"/>
  </cols>
  <sheetData>
    <row r="1" spans="1:14" ht="45.75" customHeight="1">
      <c r="A1" s="21"/>
      <c r="F1" s="38"/>
      <c r="G1" s="38"/>
      <c r="H1" s="38"/>
      <c r="I1" s="38"/>
      <c r="J1" s="79" t="s">
        <v>107</v>
      </c>
      <c r="K1" s="79"/>
      <c r="L1" s="79"/>
      <c r="M1" s="79"/>
      <c r="N1" s="79"/>
    </row>
    <row r="2" spans="1:14" ht="45.75" customHeight="1">
      <c r="A2" s="80" t="s">
        <v>85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36.75" customHeight="1">
      <c r="A3" s="65" t="s">
        <v>0</v>
      </c>
      <c r="B3" s="81" t="s">
        <v>78</v>
      </c>
      <c r="C3" s="82" t="s">
        <v>79</v>
      </c>
      <c r="D3" s="82" t="s">
        <v>8</v>
      </c>
      <c r="E3" s="81" t="s">
        <v>80</v>
      </c>
      <c r="F3" s="81"/>
      <c r="G3" s="81"/>
      <c r="H3" s="81"/>
      <c r="I3" s="81"/>
      <c r="J3" s="81" t="s">
        <v>9</v>
      </c>
      <c r="K3" s="81"/>
      <c r="L3" s="81"/>
      <c r="M3" s="81"/>
      <c r="N3" s="81"/>
    </row>
    <row r="4" spans="1:14" ht="39.75" customHeight="1">
      <c r="A4" s="74"/>
      <c r="B4" s="81"/>
      <c r="C4" s="82"/>
      <c r="D4" s="82"/>
      <c r="E4" s="15" t="s">
        <v>81</v>
      </c>
      <c r="F4" s="15" t="s">
        <v>82</v>
      </c>
      <c r="G4" s="15" t="s">
        <v>83</v>
      </c>
      <c r="H4" s="15" t="s">
        <v>84</v>
      </c>
      <c r="I4" s="15" t="s">
        <v>15</v>
      </c>
      <c r="J4" s="15" t="s">
        <v>81</v>
      </c>
      <c r="K4" s="15" t="s">
        <v>82</v>
      </c>
      <c r="L4" s="15" t="s">
        <v>83</v>
      </c>
      <c r="M4" s="15" t="s">
        <v>84</v>
      </c>
      <c r="N4" s="15" t="s">
        <v>15</v>
      </c>
    </row>
    <row r="5" spans="1:14" ht="15">
      <c r="A5" s="66"/>
      <c r="B5" s="81"/>
      <c r="C5" s="22" t="s">
        <v>62</v>
      </c>
      <c r="D5" s="17" t="s">
        <v>21</v>
      </c>
      <c r="E5" s="17" t="s">
        <v>61</v>
      </c>
      <c r="F5" s="17" t="s">
        <v>61</v>
      </c>
      <c r="G5" s="17" t="s">
        <v>61</v>
      </c>
      <c r="H5" s="17" t="s">
        <v>61</v>
      </c>
      <c r="I5" s="17" t="s">
        <v>61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</row>
    <row r="6" spans="1:14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</row>
    <row r="7" spans="1:14" s="31" customFormat="1" ht="15">
      <c r="A7" s="67" t="s">
        <v>97</v>
      </c>
      <c r="B7" s="68"/>
      <c r="C7" s="34">
        <f>SUM(C8:C10)</f>
        <v>5887.5</v>
      </c>
      <c r="D7" s="35">
        <f aca="true" t="shared" si="0" ref="D7:N7">SUM(D8:D10)</f>
        <v>369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14</v>
      </c>
      <c r="I7" s="35">
        <f t="shared" si="0"/>
        <v>14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12854164.180000002</v>
      </c>
      <c r="N7" s="34">
        <f t="shared" si="0"/>
        <v>12854164.180000002</v>
      </c>
    </row>
    <row r="8" spans="1:14" ht="15">
      <c r="A8" s="17">
        <v>1</v>
      </c>
      <c r="B8" s="15" t="s">
        <v>86</v>
      </c>
      <c r="C8" s="26">
        <v>0</v>
      </c>
      <c r="D8" s="17">
        <v>0</v>
      </c>
      <c r="E8" s="17"/>
      <c r="F8" s="17"/>
      <c r="G8" s="17"/>
      <c r="H8" s="17">
        <v>0</v>
      </c>
      <c r="I8" s="17">
        <f>H8</f>
        <v>0</v>
      </c>
      <c r="J8" s="17"/>
      <c r="K8" s="17"/>
      <c r="L8" s="17"/>
      <c r="M8" s="17">
        <v>0</v>
      </c>
      <c r="N8" s="17">
        <f>M8</f>
        <v>0</v>
      </c>
    </row>
    <row r="9" spans="1:14" ht="15">
      <c r="A9" s="17">
        <v>2</v>
      </c>
      <c r="B9" s="15" t="s">
        <v>87</v>
      </c>
      <c r="C9" s="26">
        <f>'Приложение 1 (форма 1)'!H10</f>
        <v>3222.98</v>
      </c>
      <c r="D9" s="25">
        <f>'Приложение 1 (форма 1)'!K10</f>
        <v>204</v>
      </c>
      <c r="E9" s="17"/>
      <c r="F9" s="17"/>
      <c r="G9" s="17"/>
      <c r="H9" s="17">
        <v>8</v>
      </c>
      <c r="I9" s="17">
        <f>H9</f>
        <v>8</v>
      </c>
      <c r="J9" s="17"/>
      <c r="K9" s="17"/>
      <c r="L9" s="17"/>
      <c r="M9" s="26">
        <f>'Приложение 1 (форма 1)'!L10</f>
        <v>7960874.180000002</v>
      </c>
      <c r="N9" s="27">
        <f>M9</f>
        <v>7960874.180000002</v>
      </c>
    </row>
    <row r="10" spans="1:14" ht="15">
      <c r="A10" s="17">
        <v>3</v>
      </c>
      <c r="B10" s="15" t="s">
        <v>88</v>
      </c>
      <c r="C10" s="26">
        <f>'Приложение 1 (форма 1)'!H20</f>
        <v>2664.52</v>
      </c>
      <c r="D10" s="25">
        <f>'Приложение 1 (форма 1)'!K20</f>
        <v>165</v>
      </c>
      <c r="E10" s="17"/>
      <c r="F10" s="17"/>
      <c r="G10" s="17"/>
      <c r="H10" s="17">
        <v>6</v>
      </c>
      <c r="I10" s="17">
        <f>H10</f>
        <v>6</v>
      </c>
      <c r="J10" s="17"/>
      <c r="K10" s="17"/>
      <c r="L10" s="17"/>
      <c r="M10" s="26">
        <f>'Приложение 1 (форма 1)'!L20</f>
        <v>4893290</v>
      </c>
      <c r="N10" s="27">
        <f>M10</f>
        <v>4893290</v>
      </c>
    </row>
  </sheetData>
  <sheetProtection/>
  <mergeCells count="9">
    <mergeCell ref="J1:N1"/>
    <mergeCell ref="A7:B7"/>
    <mergeCell ref="A2:N2"/>
    <mergeCell ref="A3:A5"/>
    <mergeCell ref="B3:B5"/>
    <mergeCell ref="C3:C4"/>
    <mergeCell ref="D3:D4"/>
    <mergeCell ref="E3:I3"/>
    <mergeCell ref="J3:N3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Конькова Елена Вячеславовна</dc:creator>
  <cp:keywords/>
  <dc:description/>
  <cp:lastModifiedBy>User</cp:lastModifiedBy>
  <cp:lastPrinted>2015-04-21T05:41:14Z</cp:lastPrinted>
  <dcterms:created xsi:type="dcterms:W3CDTF">2014-02-25T03:41:39Z</dcterms:created>
  <dcterms:modified xsi:type="dcterms:W3CDTF">2015-04-21T05:41:50Z</dcterms:modified>
  <cp:category/>
  <cp:version/>
  <cp:contentType/>
  <cp:contentStatus/>
</cp:coreProperties>
</file>