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449" activeTab="0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А1">'Приложение 2'!$A:$XFD</definedName>
    <definedName name="_xlnm.Print_Titles" localSheetId="0">'Приложение 1'!$4:$8</definedName>
    <definedName name="_xlnm.Print_Area" localSheetId="0">'Приложение 1'!$A$1:$T$56</definedName>
    <definedName name="_xlnm.Print_Area" localSheetId="1">'Приложение 2'!$A$1:$AG$60</definedName>
  </definedNames>
  <calcPr fullCalcOnLoad="1"/>
</workbook>
</file>

<file path=xl/sharedStrings.xml><?xml version="1.0" encoding="utf-8"?>
<sst xmlns="http://schemas.openxmlformats.org/spreadsheetml/2006/main" count="399" uniqueCount="171">
  <si>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</si>
  <si>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</si>
  <si>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</si>
  <si>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</si>
  <si>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</si>
  <si>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</si>
  <si>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</si>
  <si>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</si>
  <si>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</si>
  <si>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</si>
  <si>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</si>
  <si>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</si>
  <si>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</si>
  <si>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</si>
  <si>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</si>
  <si>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</si>
  <si>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</si>
  <si>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</si>
  <si>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</si>
  <si>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</si>
  <si>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</si>
  <si>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</si>
  <si>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</si>
  <si>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</si>
  <si>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</si>
  <si>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</si>
  <si>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</si>
  <si>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1.1.1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</si>
  <si>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</si>
  <si>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</si>
  <si>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</si>
  <si>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</si>
  <si>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</si>
  <si>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</si>
  <si>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</si>
  <si>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</si>
  <si>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</si>
  <si>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</si>
  <si>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</si>
  <si>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</si>
  <si>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</si>
  <si>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</si>
  <si>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</si>
  <si>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</si>
  <si>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</si>
  <si>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</si>
  <si>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</si>
  <si>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</si>
  <si>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</si>
  <si>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</si>
  <si>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</si>
  <si>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</si>
  <si>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</si>
  <si>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</si>
  <si>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</si>
  <si>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</si>
  <si>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</si>
  <si>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</si>
  <si>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</si>
  <si>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</si>
  <si>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</si>
  <si>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</si>
  <si>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</si>
  <si>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1.1.2</t>
  </si>
  <si>
    <t>1.1.3</t>
  </si>
  <si>
    <t>2017</t>
  </si>
  <si>
    <t>2018</t>
  </si>
  <si>
    <t>2019</t>
  </si>
  <si>
    <t>1.2.2</t>
  </si>
  <si>
    <t>1.2.3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</si>
  <si>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</si>
  <si>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</si>
  <si>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</si>
  <si>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</si>
  <si>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</si>
  <si>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</si>
  <si>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</si>
  <si>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</si>
  <si>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</si>
  <si>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Приложение 3 к Постановлению Администрации муниципального образования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</si>
  <si>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городскому округу "посёлок Палана"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</si>
  <si>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 городскому округу "посёлок Палана" на 2017 - 2019 годы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</si>
  <si>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 городскому округу "посёлок Палана" на 2017 - 2019 годы</t>
  </si>
  <si>
    <t xml:space="preserve"> Городской округ "посёлок Палана"</t>
  </si>
  <si>
    <t>1.1.4</t>
  </si>
  <si>
    <t>1.1.5</t>
  </si>
  <si>
    <t>1.2.4</t>
  </si>
  <si>
    <t>1.2.5</t>
  </si>
  <si>
    <t>1.2.6</t>
  </si>
  <si>
    <t>1.2.7</t>
  </si>
  <si>
    <t>1.1.6</t>
  </si>
  <si>
    <t>1.1.7</t>
  </si>
  <si>
    <t>1.2.8</t>
  </si>
  <si>
    <t>1.2.9</t>
  </si>
  <si>
    <t>1.2.11</t>
  </si>
  <si>
    <t>ВО,ЭЛ</t>
  </si>
  <si>
    <t>ВО,ЭЛ,Кровля</t>
  </si>
  <si>
    <t>ВО,ХВС,ЭЛ,ОТОПЛ</t>
  </si>
  <si>
    <t>ВО,ХВС,ЭЛ</t>
  </si>
  <si>
    <t>ОТОП,ХВС,ВО,ГВС,Кровля,ЭЛ</t>
  </si>
  <si>
    <t>ЭЛ,ВО</t>
  </si>
  <si>
    <t>Кровля</t>
  </si>
  <si>
    <t>1.2.10</t>
  </si>
  <si>
    <t>1.2.12</t>
  </si>
  <si>
    <t>1.2.13</t>
  </si>
  <si>
    <t>1.2.14</t>
  </si>
  <si>
    <t>1.2.15</t>
  </si>
  <si>
    <t>1.2.16</t>
  </si>
  <si>
    <t>1.2.17</t>
  </si>
  <si>
    <t>ЭЛ,ВО,ХВС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</si>
  <si>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</si>
  <si>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</si>
  <si>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</si>
  <si>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</si>
  <si>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</si>
  <si>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</si>
  <si>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</si>
  <si>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</si>
  <si>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</si>
  <si>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</si>
  <si>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 xml:space="preserve">Приложение 1 к Постановлению Администрации </t>
  </si>
  <si>
    <t xml:space="preserve">Приложение 2 к Постановлению Администрации </t>
  </si>
  <si>
    <t>п. Палана, ул. Обухова, д. 3</t>
  </si>
  <si>
    <t>п. Палана, ул. Обухова, д. 17</t>
  </si>
  <si>
    <t>п. Палана, ул. Обухова, д. 19</t>
  </si>
  <si>
    <t>п. Палана, ул. Обухова, д. 21</t>
  </si>
  <si>
    <t>п. Палана, ул. Обухова, д. 25</t>
  </si>
  <si>
    <t>п. Палана, ул. Обухова, д. 29</t>
  </si>
  <si>
    <t>п. Палана, ул. Обухова, д. 23</t>
  </si>
  <si>
    <t>деревянный, брусчатый</t>
  </si>
  <si>
    <t>блочный</t>
  </si>
  <si>
    <t>панельный</t>
  </si>
  <si>
    <t>п. Палана, ул. Обухова, д. 11</t>
  </si>
  <si>
    <t>п. Палана, ул. Обухова, д. 15</t>
  </si>
  <si>
    <t>п. Палана, ул. Обухова, д. 13</t>
  </si>
  <si>
    <t>п. Палана, ул. Обухова, д. 1</t>
  </si>
  <si>
    <t>п. Палана, ул. имени 50-летия Камчатского Комсомола, д. 1а</t>
  </si>
  <si>
    <t>п. Палана, ул. имени 50-летия Камчатского Комсомола, д. 4</t>
  </si>
  <si>
    <t>п. Палана, ул. Космонавтов, д. 2</t>
  </si>
  <si>
    <t>п. Палана, ул. имени 50-летия Камчатского Комсомола, д. 6</t>
  </si>
  <si>
    <t>п. Палана, ул. имени Владимира Ильича Ленина, д. 8</t>
  </si>
  <si>
    <t>п. Палана, ул. имени Владимира Ильича Ленина, д. 10</t>
  </si>
  <si>
    <t>п. Палана, ул. имени 50-летия Камчатского Комсомола, д.1а</t>
  </si>
  <si>
    <t>п. Палана, ул. имени Георгия Игнатьевича Бекерева, д. 18</t>
  </si>
  <si>
    <t>п. Палана, ул. имени Г.И. Чубарова, д. 8</t>
  </si>
  <si>
    <t>ЦО,ВО</t>
  </si>
  <si>
    <t>ХВС, ЭЛ</t>
  </si>
  <si>
    <t>ВО</t>
  </si>
  <si>
    <t>1.2.18</t>
  </si>
  <si>
    <t>1.2.19</t>
  </si>
  <si>
    <t>1.1.18</t>
  </si>
  <si>
    <t>1.1.19</t>
  </si>
  <si>
    <t xml:space="preserve">цо </t>
  </si>
  <si>
    <t>хвс</t>
  </si>
  <si>
    <t>гвс</t>
  </si>
  <si>
    <t>во</t>
  </si>
  <si>
    <t>эл</t>
  </si>
  <si>
    <t>кр</t>
  </si>
  <si>
    <t>ЭЛ</t>
  </si>
  <si>
    <t xml:space="preserve">                </t>
  </si>
  <si>
    <t>другие       виды</t>
  </si>
  <si>
    <t xml:space="preserve">п. Палана, ул. Обухова, д. 1 </t>
  </si>
  <si>
    <t>п. Палана, ул. Космонавтов, д. 4</t>
  </si>
  <si>
    <t>п. Палана, ул. имени Г.И.Чубарова, д. 8</t>
  </si>
  <si>
    <t>п. Палана, ул. Космонавтов, д. 5</t>
  </si>
  <si>
    <t>п. Палана, ул. Космонавтов, д. 9</t>
  </si>
  <si>
    <t xml:space="preserve">п. Палана, ул. Обухова, д. 2 </t>
  </si>
  <si>
    <t>п. Палана, ул. имени Г.И.Чубарова, д. 14</t>
  </si>
  <si>
    <r>
      <t xml:space="preserve">городского округа "посёлок Палана" от </t>
    </r>
    <r>
      <rPr>
        <u val="single"/>
        <sz val="12"/>
        <color indexed="8"/>
        <rFont val="Times New Roman"/>
        <family val="1"/>
      </rPr>
      <t>________________</t>
    </r>
    <r>
      <rPr>
        <sz val="12"/>
        <color indexed="8"/>
        <rFont val="Times New Roman"/>
        <family val="1"/>
      </rPr>
      <t xml:space="preserve"> № _____</t>
    </r>
  </si>
  <si>
    <r>
      <t xml:space="preserve">городского округа "посёлок Палана" от </t>
    </r>
    <r>
      <rPr>
        <u val="single"/>
        <sz val="12"/>
        <color indexed="8"/>
        <rFont val="Times New Roman"/>
        <family val="1"/>
      </rPr>
      <t>_____________</t>
    </r>
    <r>
      <rPr>
        <sz val="12"/>
        <color indexed="8"/>
        <rFont val="Times New Roman"/>
        <family val="1"/>
      </rPr>
      <t xml:space="preserve"> №</t>
    </r>
    <r>
      <rPr>
        <u val="single"/>
        <sz val="12"/>
        <color indexed="8"/>
        <rFont val="Times New Roman"/>
        <family val="1"/>
      </rPr>
      <t xml:space="preserve"> ______</t>
    </r>
  </si>
  <si>
    <r>
      <t xml:space="preserve">городского округа "посёлок Палана" от </t>
    </r>
    <r>
      <rPr>
        <u val="single"/>
        <sz val="12"/>
        <color indexed="8"/>
        <rFont val="Times New Roman"/>
        <family val="1"/>
      </rPr>
      <t xml:space="preserve">                     </t>
    </r>
    <r>
      <rPr>
        <sz val="12"/>
        <color indexed="8"/>
        <rFont val="Times New Roman"/>
        <family val="1"/>
      </rPr>
      <t xml:space="preserve"> № </t>
    </r>
    <r>
      <rPr>
        <sz val="12"/>
        <color indexed="8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</si>
</sst>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mmm/yyyy"/>
    <numFmt numFmtId="187" formatCode="#,##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39" fillId="0" borderId="0" xfId="0" applyFont="1" applyFill="1" applyAlignment="1">
      <alignment/>
    </xf>
    <xf numFmtId="0" fontId="50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33" borderId="10" xfId="0" applyFont="1" applyFill="1" applyBorder="1" applyAlignment="1">
      <alignment horizontal="left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50" fillId="33" borderId="10" xfId="0" applyFont="1" applyFill="1" applyBorder="1" applyAlignment="1">
      <alignment horizontal="left" vertical="center"/>
    </xf>
    <xf numFmtId="0" fontId="50" fillId="0" borderId="10" xfId="54" applyFont="1" applyFill="1" applyBorder="1" applyAlignment="1">
      <alignment horizontal="center" vertical="center" shrinkToFi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0" borderId="0" xfId="0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left" vertical="center"/>
    </xf>
    <xf numFmtId="4" fontId="2" fillId="0" borderId="10" xfId="0" applyNumberFormat="1" applyFont="1" applyFill="1" applyBorder="1" applyAlignment="1">
      <alignment/>
    </xf>
    <xf numFmtId="1" fontId="5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2" fillId="3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wrapText="1"/>
    </xf>
    <xf numFmtId="14" fontId="50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/>
    </xf>
    <xf numFmtId="4" fontId="50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0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center" vertical="center" shrinkToFit="1"/>
    </xf>
    <xf numFmtId="14" fontId="51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Alignment="1">
      <alignment/>
    </xf>
    <xf numFmtId="0" fontId="50" fillId="0" borderId="10" xfId="0" applyNumberFormat="1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2" fillId="33" borderId="10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right" vertical="top" wrapText="1"/>
    </xf>
    <xf numFmtId="0" fontId="50" fillId="0" borderId="11" xfId="0" applyFont="1" applyFill="1" applyBorder="1" applyAlignment="1">
      <alignment horizontal="center" vertical="center" textRotation="90"/>
    </xf>
    <xf numFmtId="0" fontId="50" fillId="0" borderId="12" xfId="0" applyFont="1" applyFill="1" applyBorder="1" applyAlignment="1">
      <alignment horizontal="center" vertical="center" textRotation="90"/>
    </xf>
    <xf numFmtId="0" fontId="50" fillId="0" borderId="13" xfId="0" applyFont="1" applyFill="1" applyBorder="1" applyAlignment="1">
      <alignment horizontal="center" vertical="center" textRotation="90"/>
    </xf>
    <xf numFmtId="49" fontId="51" fillId="0" borderId="14" xfId="0" applyNumberFormat="1" applyFont="1" applyFill="1" applyBorder="1" applyAlignment="1">
      <alignment horizontal="center" vertical="center" wrapText="1"/>
    </xf>
    <xf numFmtId="49" fontId="51" fillId="0" borderId="15" xfId="0" applyNumberFormat="1" applyFont="1" applyFill="1" applyBorder="1" applyAlignment="1">
      <alignment horizontal="center" vertical="center" wrapText="1"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7" xfId="0" applyNumberFormat="1" applyFont="1" applyFill="1" applyBorder="1" applyAlignment="1">
      <alignment horizontal="center" vertical="center" wrapText="1"/>
    </xf>
    <xf numFmtId="49" fontId="51" fillId="0" borderId="18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textRotation="90" wrapText="1"/>
    </xf>
    <xf numFmtId="0" fontId="50" fillId="0" borderId="12" xfId="0" applyFont="1" applyFill="1" applyBorder="1" applyAlignment="1">
      <alignment horizontal="center" vertical="center" textRotation="90" wrapText="1"/>
    </xf>
    <xf numFmtId="0" fontId="50" fillId="0" borderId="13" xfId="0" applyFont="1" applyFill="1" applyBorder="1" applyAlignment="1">
      <alignment horizontal="center" vertical="center" textRotation="90" wrapText="1"/>
    </xf>
    <xf numFmtId="3" fontId="50" fillId="0" borderId="11" xfId="0" applyNumberFormat="1" applyFont="1" applyFill="1" applyBorder="1" applyAlignment="1">
      <alignment horizontal="center" vertical="center" textRotation="90" wrapText="1"/>
    </xf>
    <xf numFmtId="3" fontId="50" fillId="0" borderId="13" xfId="0" applyNumberFormat="1" applyFont="1" applyFill="1" applyBorder="1" applyAlignment="1">
      <alignment horizontal="center" vertical="center" textRotation="90" wrapText="1"/>
    </xf>
    <xf numFmtId="0" fontId="51" fillId="0" borderId="14" xfId="0" applyFont="1" applyFill="1" applyBorder="1" applyAlignment="1">
      <alignment vertical="center"/>
    </xf>
    <xf numFmtId="0" fontId="51" fillId="0" borderId="16" xfId="0" applyFont="1" applyFill="1" applyBorder="1" applyAlignment="1">
      <alignment vertical="center"/>
    </xf>
    <xf numFmtId="0" fontId="55" fillId="0" borderId="18" xfId="0" applyFont="1" applyFill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3" fontId="50" fillId="0" borderId="12" xfId="0" applyNumberFormat="1" applyFont="1" applyFill="1" applyBorder="1" applyAlignment="1">
      <alignment horizontal="center" vertical="center" textRotation="90" wrapText="1"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3" fontId="50" fillId="0" borderId="14" xfId="0" applyNumberFormat="1" applyFont="1" applyFill="1" applyBorder="1" applyAlignment="1">
      <alignment horizontal="center" vertical="center" wrapText="1"/>
    </xf>
    <xf numFmtId="3" fontId="50" fillId="0" borderId="16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top" wrapText="1"/>
    </xf>
    <xf numFmtId="0" fontId="52" fillId="33" borderId="10" xfId="0" applyFont="1" applyFill="1" applyBorder="1" applyAlignment="1">
      <alignment horizontal="center" wrapText="1"/>
    </xf>
    <xf numFmtId="0" fontId="54" fillId="0" borderId="0" xfId="0" applyFont="1" applyAlignment="1">
      <alignment horizontal="right" vertical="top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6"/>
  <sheetViews>
    <sheetView tabSelected="1" view="pageBreakPreview" zoomScale="55" zoomScaleNormal="80" zoomScaleSheetLayoutView="55" zoomScalePageLayoutView="0" workbookViewId="0" topLeftCell="A1">
      <selection activeCell="L29" sqref="L29"/>
    </sheetView>
  </sheetViews>
  <sheetFormatPr defaultColWidth="9.140625" defaultRowHeight="15"/>
  <cols>
    <col min="1" max="1" width="8.00390625" style="75" customWidth="1"/>
    <col min="2" max="2" width="54.00390625" style="75" customWidth="1"/>
    <col min="3" max="4" width="6.57421875" style="75" customWidth="1"/>
    <col min="5" max="5" width="23.00390625" style="75" bestFit="1" customWidth="1"/>
    <col min="6" max="7" width="4.00390625" style="75" bestFit="1" customWidth="1"/>
    <col min="8" max="8" width="12.8515625" style="80" customWidth="1"/>
    <col min="9" max="9" width="12.140625" style="80" customWidth="1"/>
    <col min="10" max="10" width="11.28125" style="80" customWidth="1"/>
    <col min="11" max="11" width="8.7109375" style="80" customWidth="1"/>
    <col min="12" max="12" width="14.8515625" style="80" bestFit="1" customWidth="1"/>
    <col min="13" max="13" width="9.7109375" style="80" bestFit="1" customWidth="1"/>
    <col min="14" max="14" width="14.8515625" style="80" bestFit="1" customWidth="1"/>
    <col min="15" max="15" width="12.57421875" style="80" customWidth="1"/>
    <col min="16" max="16" width="14.8515625" style="80" bestFit="1" customWidth="1"/>
    <col min="17" max="17" width="5.57421875" style="80" bestFit="1" customWidth="1"/>
    <col min="18" max="18" width="12.28125" style="80" customWidth="1"/>
    <col min="19" max="19" width="9.57421875" style="80" customWidth="1"/>
    <col min="20" max="20" width="11.28125" style="75" customWidth="1"/>
    <col min="21" max="16384" width="9.140625" style="75" customWidth="1"/>
  </cols>
  <sheetData>
    <row r="1" spans="1:20" ht="22.5" customHeight="1">
      <c r="A1" s="15"/>
      <c r="B1" s="15"/>
      <c r="C1" s="15"/>
      <c r="D1" s="15"/>
      <c r="E1" s="15"/>
      <c r="F1" s="15"/>
      <c r="G1" s="15"/>
      <c r="H1" s="74"/>
      <c r="I1" s="87" t="s">
        <v>120</v>
      </c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21.75" customHeight="1">
      <c r="A2" s="15"/>
      <c r="B2" s="15"/>
      <c r="C2" s="15"/>
      <c r="D2" s="15"/>
      <c r="E2" s="15"/>
      <c r="F2" s="15"/>
      <c r="G2" s="15"/>
      <c r="H2" s="74"/>
      <c r="I2" s="87" t="s">
        <v>168</v>
      </c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0" ht="37.5" customHeight="1">
      <c r="A3" s="105" t="s">
        <v>82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</row>
    <row r="4" spans="1:20" s="15" customFormat="1" ht="35.25" customHeight="1">
      <c r="A4" s="106" t="s">
        <v>0</v>
      </c>
      <c r="B4" s="106" t="s">
        <v>1</v>
      </c>
      <c r="C4" s="109" t="s">
        <v>2</v>
      </c>
      <c r="D4" s="110"/>
      <c r="E4" s="88" t="s">
        <v>3</v>
      </c>
      <c r="F4" s="88" t="s">
        <v>4</v>
      </c>
      <c r="G4" s="88" t="s">
        <v>5</v>
      </c>
      <c r="H4" s="101" t="s">
        <v>6</v>
      </c>
      <c r="I4" s="113" t="s">
        <v>7</v>
      </c>
      <c r="J4" s="114"/>
      <c r="K4" s="101" t="s">
        <v>8</v>
      </c>
      <c r="L4" s="97" t="s">
        <v>9</v>
      </c>
      <c r="M4" s="97"/>
      <c r="N4" s="97"/>
      <c r="O4" s="97"/>
      <c r="P4" s="97"/>
      <c r="Q4" s="97"/>
      <c r="R4" s="101" t="s">
        <v>10</v>
      </c>
      <c r="S4" s="101" t="s">
        <v>11</v>
      </c>
      <c r="T4" s="98" t="s">
        <v>12</v>
      </c>
    </row>
    <row r="5" spans="1:20" s="15" customFormat="1" ht="15" customHeight="1">
      <c r="A5" s="107"/>
      <c r="B5" s="107"/>
      <c r="C5" s="98" t="s">
        <v>13</v>
      </c>
      <c r="D5" s="98" t="s">
        <v>14</v>
      </c>
      <c r="E5" s="89"/>
      <c r="F5" s="89"/>
      <c r="G5" s="89"/>
      <c r="H5" s="111"/>
      <c r="I5" s="101" t="s">
        <v>15</v>
      </c>
      <c r="J5" s="101" t="s">
        <v>16</v>
      </c>
      <c r="K5" s="111"/>
      <c r="L5" s="112" t="s">
        <v>15</v>
      </c>
      <c r="M5" s="97" t="s">
        <v>17</v>
      </c>
      <c r="N5" s="97"/>
      <c r="O5" s="97"/>
      <c r="P5" s="97"/>
      <c r="Q5" s="97"/>
      <c r="R5" s="111"/>
      <c r="S5" s="111"/>
      <c r="T5" s="99"/>
    </row>
    <row r="6" spans="1:20" s="15" customFormat="1" ht="163.5" customHeight="1">
      <c r="A6" s="107"/>
      <c r="B6" s="107"/>
      <c r="C6" s="99"/>
      <c r="D6" s="99"/>
      <c r="E6" s="89"/>
      <c r="F6" s="89"/>
      <c r="G6" s="89"/>
      <c r="H6" s="102"/>
      <c r="I6" s="102"/>
      <c r="J6" s="102"/>
      <c r="K6" s="102"/>
      <c r="L6" s="112"/>
      <c r="M6" s="58" t="s">
        <v>18</v>
      </c>
      <c r="N6" s="58" t="s">
        <v>19</v>
      </c>
      <c r="O6" s="58" t="s">
        <v>20</v>
      </c>
      <c r="P6" s="58" t="s">
        <v>21</v>
      </c>
      <c r="Q6" s="58" t="s">
        <v>62</v>
      </c>
      <c r="R6" s="102"/>
      <c r="S6" s="102"/>
      <c r="T6" s="99"/>
    </row>
    <row r="7" spans="1:20" s="15" customFormat="1" ht="15">
      <c r="A7" s="108"/>
      <c r="B7" s="108"/>
      <c r="C7" s="100"/>
      <c r="D7" s="100"/>
      <c r="E7" s="90"/>
      <c r="F7" s="90"/>
      <c r="G7" s="90"/>
      <c r="H7" s="56" t="s">
        <v>22</v>
      </c>
      <c r="I7" s="56" t="s">
        <v>22</v>
      </c>
      <c r="J7" s="56" t="s">
        <v>22</v>
      </c>
      <c r="K7" s="56" t="s">
        <v>23</v>
      </c>
      <c r="L7" s="56" t="s">
        <v>24</v>
      </c>
      <c r="M7" s="56" t="s">
        <v>24</v>
      </c>
      <c r="N7" s="56" t="s">
        <v>24</v>
      </c>
      <c r="O7" s="56" t="s">
        <v>24</v>
      </c>
      <c r="P7" s="56" t="s">
        <v>24</v>
      </c>
      <c r="Q7" s="56"/>
      <c r="R7" s="56" t="s">
        <v>25</v>
      </c>
      <c r="S7" s="56" t="s">
        <v>25</v>
      </c>
      <c r="T7" s="100"/>
    </row>
    <row r="8" spans="1:20" s="15" customFormat="1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0" s="7" customFormat="1" ht="15">
      <c r="A9" s="103" t="s">
        <v>60</v>
      </c>
      <c r="B9" s="104"/>
      <c r="C9" s="10"/>
      <c r="D9" s="10"/>
      <c r="E9" s="10"/>
      <c r="F9" s="10"/>
      <c r="G9" s="10"/>
      <c r="H9" s="11">
        <f aca="true" t="shared" si="0" ref="H9:Q9">H11+H32+H44</f>
        <v>21658.05</v>
      </c>
      <c r="I9" s="11">
        <f t="shared" si="0"/>
        <v>19175.19</v>
      </c>
      <c r="J9" s="11">
        <f t="shared" si="0"/>
        <v>12058.03</v>
      </c>
      <c r="K9" s="12">
        <f t="shared" si="0"/>
        <v>1025</v>
      </c>
      <c r="L9" s="11">
        <f t="shared" si="0"/>
        <v>14545420.17</v>
      </c>
      <c r="M9" s="11">
        <f t="shared" si="0"/>
        <v>0</v>
      </c>
      <c r="N9" s="11">
        <f t="shared" si="0"/>
        <v>8030490.630000001</v>
      </c>
      <c r="O9" s="11">
        <f t="shared" si="0"/>
        <v>0</v>
      </c>
      <c r="P9" s="11">
        <f t="shared" si="0"/>
        <v>6514929.539999999</v>
      </c>
      <c r="Q9" s="11">
        <f t="shared" si="0"/>
        <v>0</v>
      </c>
      <c r="R9" s="11" t="s">
        <v>61</v>
      </c>
      <c r="S9" s="11" t="s">
        <v>61</v>
      </c>
      <c r="T9" s="10" t="s">
        <v>61</v>
      </c>
    </row>
    <row r="10" spans="1:20" s="7" customFormat="1" ht="15">
      <c r="A10" s="91" t="s">
        <v>65</v>
      </c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3"/>
    </row>
    <row r="11" spans="1:20" s="7" customFormat="1" ht="15">
      <c r="A11" s="13" t="s">
        <v>26</v>
      </c>
      <c r="B11" s="14" t="s">
        <v>83</v>
      </c>
      <c r="C11" s="10" t="s">
        <v>61</v>
      </c>
      <c r="D11" s="10" t="s">
        <v>61</v>
      </c>
      <c r="E11" s="10" t="s">
        <v>61</v>
      </c>
      <c r="F11" s="10" t="s">
        <v>61</v>
      </c>
      <c r="G11" s="10" t="s">
        <v>61</v>
      </c>
      <c r="H11" s="11">
        <f aca="true" t="shared" si="1" ref="H11:Q11">SUM(H12:H30)</f>
        <v>8186.200000000001</v>
      </c>
      <c r="I11" s="11">
        <f t="shared" si="1"/>
        <v>7579.9</v>
      </c>
      <c r="J11" s="11">
        <f t="shared" si="1"/>
        <v>4615.620000000001</v>
      </c>
      <c r="K11" s="50">
        <f t="shared" si="1"/>
        <v>394</v>
      </c>
      <c r="L11" s="11">
        <f t="shared" si="1"/>
        <v>7468007</v>
      </c>
      <c r="M11" s="11">
        <f>SUM(M12:M30)</f>
        <v>0</v>
      </c>
      <c r="N11" s="11">
        <f>SUM(N12:N30)</f>
        <v>3050454.6500000004</v>
      </c>
      <c r="O11" s="11">
        <f t="shared" si="1"/>
        <v>0</v>
      </c>
      <c r="P11" s="11">
        <f t="shared" si="1"/>
        <v>4417552.35</v>
      </c>
      <c r="Q11" s="11">
        <f t="shared" si="1"/>
        <v>0</v>
      </c>
      <c r="R11" s="11" t="s">
        <v>61</v>
      </c>
      <c r="S11" s="11" t="s">
        <v>61</v>
      </c>
      <c r="T11" s="10" t="s">
        <v>61</v>
      </c>
    </row>
    <row r="12" spans="1:20" s="63" customFormat="1" ht="15">
      <c r="A12" s="59" t="s">
        <v>27</v>
      </c>
      <c r="B12" s="47" t="s">
        <v>136</v>
      </c>
      <c r="C12" s="44">
        <v>1975</v>
      </c>
      <c r="D12" s="44">
        <v>1975</v>
      </c>
      <c r="E12" s="60" t="s">
        <v>130</v>
      </c>
      <c r="F12" s="44">
        <v>2</v>
      </c>
      <c r="G12" s="44">
        <v>1</v>
      </c>
      <c r="H12" s="45">
        <v>299.91</v>
      </c>
      <c r="I12" s="45">
        <v>277.21</v>
      </c>
      <c r="J12" s="35">
        <v>209.3</v>
      </c>
      <c r="K12" s="67">
        <v>14</v>
      </c>
      <c r="L12" s="45">
        <f>SUM('Приложение 2'!C12)</f>
        <v>1529123</v>
      </c>
      <c r="M12" s="45">
        <v>0</v>
      </c>
      <c r="N12" s="45">
        <v>777729.4099999999</v>
      </c>
      <c r="O12" s="45">
        <v>0</v>
      </c>
      <c r="P12" s="45">
        <v>751393.59</v>
      </c>
      <c r="Q12" s="45">
        <v>0</v>
      </c>
      <c r="R12" s="45">
        <f aca="true" t="shared" si="2" ref="R12:R30">L12/I12</f>
        <v>5516.117744670106</v>
      </c>
      <c r="S12" s="45">
        <v>10680.990312398544</v>
      </c>
      <c r="T12" s="62">
        <v>43100</v>
      </c>
    </row>
    <row r="13" spans="1:20" s="63" customFormat="1" ht="15.75">
      <c r="A13" s="59" t="s">
        <v>63</v>
      </c>
      <c r="B13" s="47" t="s">
        <v>137</v>
      </c>
      <c r="C13" s="44">
        <v>1970</v>
      </c>
      <c r="D13" s="44">
        <v>2011</v>
      </c>
      <c r="E13" s="60" t="s">
        <v>129</v>
      </c>
      <c r="F13" s="44">
        <v>2</v>
      </c>
      <c r="G13" s="44">
        <v>2</v>
      </c>
      <c r="H13" s="45">
        <v>537.95</v>
      </c>
      <c r="I13" s="45">
        <v>495.6</v>
      </c>
      <c r="J13" s="35">
        <v>236.28</v>
      </c>
      <c r="K13" s="67">
        <v>28</v>
      </c>
      <c r="L13" s="45">
        <f>SUM('Приложение 2'!C13)</f>
        <v>144597</v>
      </c>
      <c r="M13" s="45">
        <v>0</v>
      </c>
      <c r="N13" s="45">
        <v>60276.54</v>
      </c>
      <c r="O13" s="45">
        <v>0</v>
      </c>
      <c r="P13" s="45">
        <v>84320.46</v>
      </c>
      <c r="Q13" s="45">
        <v>0</v>
      </c>
      <c r="R13" s="45">
        <f t="shared" si="2"/>
        <v>291.76150121065376</v>
      </c>
      <c r="S13" s="68">
        <v>2719.77</v>
      </c>
      <c r="T13" s="62">
        <v>43100</v>
      </c>
    </row>
    <row r="14" spans="1:20" s="63" customFormat="1" ht="15.75">
      <c r="A14" s="59" t="s">
        <v>64</v>
      </c>
      <c r="B14" s="47" t="s">
        <v>139</v>
      </c>
      <c r="C14" s="44">
        <v>1970</v>
      </c>
      <c r="D14" s="44">
        <v>2016</v>
      </c>
      <c r="E14" s="60" t="s">
        <v>129</v>
      </c>
      <c r="F14" s="44">
        <v>2</v>
      </c>
      <c r="G14" s="44">
        <v>2</v>
      </c>
      <c r="H14" s="45">
        <v>538.16</v>
      </c>
      <c r="I14" s="45">
        <v>501.57</v>
      </c>
      <c r="J14" s="35">
        <v>236.29</v>
      </c>
      <c r="K14" s="67">
        <v>29</v>
      </c>
      <c r="L14" s="45">
        <f>SUM('Приложение 2'!C14)</f>
        <v>101222</v>
      </c>
      <c r="M14" s="45">
        <v>0</v>
      </c>
      <c r="N14" s="45">
        <v>43817.16</v>
      </c>
      <c r="O14" s="45">
        <v>0</v>
      </c>
      <c r="P14" s="45">
        <v>57404.84</v>
      </c>
      <c r="Q14" s="45">
        <v>0</v>
      </c>
      <c r="R14" s="45">
        <f t="shared" si="2"/>
        <v>201.8103156089878</v>
      </c>
      <c r="S14" s="64">
        <v>1921.23</v>
      </c>
      <c r="T14" s="62">
        <v>43100</v>
      </c>
    </row>
    <row r="15" spans="1:20" s="63" customFormat="1" ht="15">
      <c r="A15" s="59" t="s">
        <v>84</v>
      </c>
      <c r="B15" s="47" t="s">
        <v>140</v>
      </c>
      <c r="C15" s="44">
        <v>1970</v>
      </c>
      <c r="D15" s="44">
        <v>2016</v>
      </c>
      <c r="E15" s="60" t="s">
        <v>129</v>
      </c>
      <c r="F15" s="44">
        <v>2</v>
      </c>
      <c r="G15" s="44">
        <v>2</v>
      </c>
      <c r="H15" s="45">
        <v>544.47</v>
      </c>
      <c r="I15" s="45">
        <v>511.77</v>
      </c>
      <c r="J15" s="35">
        <v>347.5</v>
      </c>
      <c r="K15" s="61">
        <v>25</v>
      </c>
      <c r="L15" s="45">
        <f>SUM('Приложение 2'!C15)</f>
        <v>57912</v>
      </c>
      <c r="M15" s="45">
        <v>0</v>
      </c>
      <c r="N15" s="45">
        <v>44708.23</v>
      </c>
      <c r="O15" s="45">
        <v>0</v>
      </c>
      <c r="P15" s="45">
        <v>13203.77</v>
      </c>
      <c r="Q15" s="45">
        <v>0</v>
      </c>
      <c r="R15" s="45">
        <f t="shared" si="2"/>
        <v>113.16020868749634</v>
      </c>
      <c r="S15" s="45">
        <v>6039.99</v>
      </c>
      <c r="T15" s="62">
        <v>43100</v>
      </c>
    </row>
    <row r="16" spans="1:20" s="63" customFormat="1" ht="15.75">
      <c r="A16" s="59" t="s">
        <v>85</v>
      </c>
      <c r="B16" s="48" t="s">
        <v>141</v>
      </c>
      <c r="C16" s="44">
        <v>1969</v>
      </c>
      <c r="D16" s="44">
        <v>2015</v>
      </c>
      <c r="E16" s="60" t="s">
        <v>129</v>
      </c>
      <c r="F16" s="44">
        <v>2</v>
      </c>
      <c r="G16" s="44">
        <v>2</v>
      </c>
      <c r="H16" s="45">
        <v>538.22</v>
      </c>
      <c r="I16" s="45">
        <v>505.52</v>
      </c>
      <c r="J16" s="35">
        <v>413.92</v>
      </c>
      <c r="K16" s="61">
        <v>19</v>
      </c>
      <c r="L16" s="45">
        <f>SUM('Приложение 2'!C16)</f>
        <v>101224</v>
      </c>
      <c r="M16" s="45">
        <v>0</v>
      </c>
      <c r="N16" s="45">
        <v>76313.3</v>
      </c>
      <c r="O16" s="45">
        <v>0</v>
      </c>
      <c r="P16" s="45">
        <v>24910.7</v>
      </c>
      <c r="Q16" s="45">
        <v>0</v>
      </c>
      <c r="R16" s="45">
        <f t="shared" si="2"/>
        <v>200.23737933217282</v>
      </c>
      <c r="S16" s="64">
        <v>1921.23</v>
      </c>
      <c r="T16" s="62">
        <v>43100</v>
      </c>
    </row>
    <row r="17" spans="1:20" s="15" customFormat="1" ht="15.75">
      <c r="A17" s="59" t="s">
        <v>90</v>
      </c>
      <c r="B17" s="47" t="s">
        <v>143</v>
      </c>
      <c r="C17" s="44">
        <v>1969</v>
      </c>
      <c r="D17" s="44">
        <v>2016</v>
      </c>
      <c r="E17" s="60" t="s">
        <v>129</v>
      </c>
      <c r="F17" s="44">
        <v>2</v>
      </c>
      <c r="G17" s="44">
        <v>1</v>
      </c>
      <c r="H17" s="45">
        <v>346.2</v>
      </c>
      <c r="I17" s="45">
        <v>320</v>
      </c>
      <c r="J17" s="35">
        <v>39</v>
      </c>
      <c r="K17" s="61">
        <v>16</v>
      </c>
      <c r="L17" s="45">
        <f>SUM('Приложение 2'!C17)</f>
        <v>97452</v>
      </c>
      <c r="M17" s="45">
        <v>0</v>
      </c>
      <c r="N17" s="45">
        <v>40623.73</v>
      </c>
      <c r="O17" s="45">
        <v>0</v>
      </c>
      <c r="P17" s="45">
        <v>56828.270000000004</v>
      </c>
      <c r="Q17" s="45">
        <v>0</v>
      </c>
      <c r="R17" s="45">
        <f>L17/I17</f>
        <v>304.5375</v>
      </c>
      <c r="S17" s="64">
        <v>1921.23</v>
      </c>
      <c r="T17" s="62">
        <v>43100</v>
      </c>
    </row>
    <row r="18" spans="1:20" s="15" customFormat="1" ht="15">
      <c r="A18" s="59" t="s">
        <v>91</v>
      </c>
      <c r="B18" s="47" t="s">
        <v>144</v>
      </c>
      <c r="C18" s="44">
        <v>1977</v>
      </c>
      <c r="D18" s="44">
        <v>1977</v>
      </c>
      <c r="E18" s="60" t="s">
        <v>131</v>
      </c>
      <c r="F18" s="44">
        <v>3</v>
      </c>
      <c r="G18" s="44">
        <v>2</v>
      </c>
      <c r="H18" s="45">
        <v>1166.31</v>
      </c>
      <c r="I18" s="45">
        <v>1062.41</v>
      </c>
      <c r="J18" s="35">
        <v>881.35</v>
      </c>
      <c r="K18" s="61">
        <v>41</v>
      </c>
      <c r="L18" s="45">
        <f>SUM('Приложение 2'!C18)</f>
        <v>156806</v>
      </c>
      <c r="M18" s="45">
        <v>0</v>
      </c>
      <c r="N18" s="45">
        <v>65365.96</v>
      </c>
      <c r="O18" s="45">
        <v>0</v>
      </c>
      <c r="P18" s="45">
        <v>91440.04</v>
      </c>
      <c r="Q18" s="45">
        <v>0</v>
      </c>
      <c r="R18" s="45">
        <f>L18/I18</f>
        <v>147.59461977955777</v>
      </c>
      <c r="S18" s="45">
        <v>783.61</v>
      </c>
      <c r="T18" s="62">
        <v>43100</v>
      </c>
    </row>
    <row r="19" spans="1:20" s="63" customFormat="1" ht="15">
      <c r="A19" s="59" t="s">
        <v>110</v>
      </c>
      <c r="B19" s="47" t="s">
        <v>138</v>
      </c>
      <c r="C19" s="44">
        <v>1985</v>
      </c>
      <c r="D19" s="44">
        <v>1985</v>
      </c>
      <c r="E19" s="60" t="s">
        <v>129</v>
      </c>
      <c r="F19" s="44">
        <v>2</v>
      </c>
      <c r="G19" s="44">
        <v>1</v>
      </c>
      <c r="H19" s="45">
        <v>325.2</v>
      </c>
      <c r="I19" s="45">
        <v>291.8</v>
      </c>
      <c r="J19" s="35">
        <v>228.7</v>
      </c>
      <c r="K19" s="61">
        <v>13</v>
      </c>
      <c r="L19" s="45">
        <f>SUM('Приложение 2'!C19)</f>
        <v>1840975</v>
      </c>
      <c r="M19" s="45">
        <v>0</v>
      </c>
      <c r="N19" s="45">
        <v>678634.55</v>
      </c>
      <c r="O19" s="45">
        <v>0</v>
      </c>
      <c r="P19" s="45">
        <v>1162340.45</v>
      </c>
      <c r="Q19" s="45">
        <v>0</v>
      </c>
      <c r="R19" s="45">
        <f t="shared" si="2"/>
        <v>6309.030157642221</v>
      </c>
      <c r="S19" s="45">
        <v>6039.99</v>
      </c>
      <c r="T19" s="62">
        <v>43100</v>
      </c>
    </row>
    <row r="20" spans="1:31" s="65" customFormat="1" ht="15.75">
      <c r="A20" s="59" t="s">
        <v>111</v>
      </c>
      <c r="B20" s="48" t="s">
        <v>135</v>
      </c>
      <c r="C20" s="44">
        <v>1967</v>
      </c>
      <c r="D20" s="44">
        <v>2010</v>
      </c>
      <c r="E20" s="60" t="s">
        <v>129</v>
      </c>
      <c r="F20" s="44">
        <v>2</v>
      </c>
      <c r="G20" s="44">
        <v>1</v>
      </c>
      <c r="H20" s="45">
        <v>347.04</v>
      </c>
      <c r="I20" s="45">
        <v>321.74</v>
      </c>
      <c r="J20" s="35">
        <v>199.99</v>
      </c>
      <c r="K20" s="61">
        <v>18</v>
      </c>
      <c r="L20" s="45">
        <f>SUM('Приложение 2'!C20)</f>
        <v>193683</v>
      </c>
      <c r="M20" s="45">
        <v>0</v>
      </c>
      <c r="N20" s="45">
        <v>80738.45999999999</v>
      </c>
      <c r="O20" s="45">
        <v>0</v>
      </c>
      <c r="P20" s="45">
        <v>112944.54000000001</v>
      </c>
      <c r="Q20" s="45">
        <v>0</v>
      </c>
      <c r="R20" s="45">
        <f t="shared" si="2"/>
        <v>601.9860757133089</v>
      </c>
      <c r="S20" s="64">
        <v>3817.66</v>
      </c>
      <c r="T20" s="62">
        <v>43100</v>
      </c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</row>
    <row r="21" spans="1:20" s="63" customFormat="1" ht="15.75">
      <c r="A21" s="59" t="s">
        <v>112</v>
      </c>
      <c r="B21" s="47" t="s">
        <v>122</v>
      </c>
      <c r="C21" s="44">
        <v>1967</v>
      </c>
      <c r="D21" s="44">
        <v>2015</v>
      </c>
      <c r="E21" s="60" t="s">
        <v>129</v>
      </c>
      <c r="F21" s="44">
        <v>2</v>
      </c>
      <c r="G21" s="44">
        <v>1</v>
      </c>
      <c r="H21" s="45">
        <v>347.31</v>
      </c>
      <c r="I21" s="45">
        <v>322.2</v>
      </c>
      <c r="J21" s="35">
        <v>113.5</v>
      </c>
      <c r="K21" s="61">
        <v>29</v>
      </c>
      <c r="L21" s="45">
        <f>SUM('Приложение 2'!C21)</f>
        <v>97474</v>
      </c>
      <c r="M21" s="45">
        <v>0</v>
      </c>
      <c r="N21" s="45">
        <v>38989.6</v>
      </c>
      <c r="O21" s="45">
        <v>0</v>
      </c>
      <c r="P21" s="45">
        <v>58484.4</v>
      </c>
      <c r="Q21" s="45">
        <v>0</v>
      </c>
      <c r="R21" s="45">
        <f t="shared" si="2"/>
        <v>302.52638112973307</v>
      </c>
      <c r="S21" s="64">
        <v>1921.23</v>
      </c>
      <c r="T21" s="62">
        <v>43100</v>
      </c>
    </row>
    <row r="22" spans="1:20" s="15" customFormat="1" ht="15">
      <c r="A22" s="59" t="s">
        <v>113</v>
      </c>
      <c r="B22" s="48" t="s">
        <v>132</v>
      </c>
      <c r="C22" s="57">
        <v>1965</v>
      </c>
      <c r="D22" s="57">
        <v>2015</v>
      </c>
      <c r="E22" s="34" t="s">
        <v>129</v>
      </c>
      <c r="F22" s="66">
        <v>2</v>
      </c>
      <c r="G22" s="66">
        <v>1</v>
      </c>
      <c r="H22" s="45">
        <v>353.5</v>
      </c>
      <c r="I22" s="45">
        <v>329.2</v>
      </c>
      <c r="J22" s="35">
        <v>164.13</v>
      </c>
      <c r="K22" s="61">
        <v>8</v>
      </c>
      <c r="L22" s="45">
        <f>SUM('Приложение 2'!C22)</f>
        <v>2435987</v>
      </c>
      <c r="M22" s="45">
        <v>0</v>
      </c>
      <c r="N22" s="45">
        <v>831105.68</v>
      </c>
      <c r="O22" s="45">
        <v>0</v>
      </c>
      <c r="P22" s="45">
        <v>1604881.32</v>
      </c>
      <c r="Q22" s="45">
        <v>0</v>
      </c>
      <c r="R22" s="45">
        <f t="shared" si="2"/>
        <v>7399.717496962333</v>
      </c>
      <c r="S22" s="45">
        <v>7961.220059347181</v>
      </c>
      <c r="T22" s="62">
        <v>43100</v>
      </c>
    </row>
    <row r="23" spans="1:20" s="15" customFormat="1" ht="15.75" customHeight="1">
      <c r="A23" s="59" t="s">
        <v>114</v>
      </c>
      <c r="B23" s="48" t="s">
        <v>134</v>
      </c>
      <c r="C23" s="57">
        <v>1966</v>
      </c>
      <c r="D23" s="57">
        <v>2016</v>
      </c>
      <c r="E23" s="60" t="s">
        <v>129</v>
      </c>
      <c r="F23" s="57">
        <v>2</v>
      </c>
      <c r="G23" s="57">
        <v>1</v>
      </c>
      <c r="H23" s="69">
        <v>350.8</v>
      </c>
      <c r="I23" s="69">
        <v>326.3</v>
      </c>
      <c r="J23" s="43">
        <v>190.78</v>
      </c>
      <c r="K23" s="70">
        <v>15</v>
      </c>
      <c r="L23" s="45">
        <f>SUM('Приложение 2'!C23)</f>
        <v>97543</v>
      </c>
      <c r="M23" s="45">
        <v>0</v>
      </c>
      <c r="N23" s="45">
        <v>40661.66</v>
      </c>
      <c r="O23" s="45">
        <v>0</v>
      </c>
      <c r="P23" s="45">
        <v>56881.34</v>
      </c>
      <c r="Q23" s="45">
        <v>0</v>
      </c>
      <c r="R23" s="45">
        <f t="shared" si="2"/>
        <v>298.9365614465216</v>
      </c>
      <c r="S23" s="64">
        <v>1921.23</v>
      </c>
      <c r="T23" s="62">
        <v>43100</v>
      </c>
    </row>
    <row r="24" spans="1:20" s="15" customFormat="1" ht="14.25" customHeight="1">
      <c r="A24" s="59" t="s">
        <v>115</v>
      </c>
      <c r="B24" s="48" t="s">
        <v>133</v>
      </c>
      <c r="C24" s="44">
        <v>1966</v>
      </c>
      <c r="D24" s="44">
        <v>2015</v>
      </c>
      <c r="E24" s="60" t="s">
        <v>129</v>
      </c>
      <c r="F24" s="44">
        <v>2</v>
      </c>
      <c r="G24" s="44">
        <v>1</v>
      </c>
      <c r="H24" s="45">
        <v>349.17</v>
      </c>
      <c r="I24" s="45">
        <v>324</v>
      </c>
      <c r="J24" s="35">
        <v>151.7</v>
      </c>
      <c r="K24" s="61">
        <v>23</v>
      </c>
      <c r="L24" s="45">
        <f>SUM('Приложение 2'!C24)</f>
        <v>97510</v>
      </c>
      <c r="M24" s="45">
        <v>0</v>
      </c>
      <c r="N24" s="45">
        <v>39004</v>
      </c>
      <c r="O24" s="45">
        <v>0</v>
      </c>
      <c r="P24" s="45">
        <v>58506</v>
      </c>
      <c r="Q24" s="45">
        <v>0</v>
      </c>
      <c r="R24" s="45">
        <f t="shared" si="2"/>
        <v>300.9567901234568</v>
      </c>
      <c r="S24" s="64">
        <v>1921.23</v>
      </c>
      <c r="T24" s="71">
        <v>43100</v>
      </c>
    </row>
    <row r="25" spans="1:20" s="63" customFormat="1" ht="15">
      <c r="A25" s="59" t="s">
        <v>116</v>
      </c>
      <c r="B25" s="47" t="s">
        <v>123</v>
      </c>
      <c r="C25" s="44">
        <v>1968</v>
      </c>
      <c r="D25" s="44">
        <v>2015</v>
      </c>
      <c r="E25" s="60" t="s">
        <v>129</v>
      </c>
      <c r="F25" s="44">
        <v>2</v>
      </c>
      <c r="G25" s="44">
        <v>1</v>
      </c>
      <c r="H25" s="45">
        <v>348.8</v>
      </c>
      <c r="I25" s="45">
        <v>324.2</v>
      </c>
      <c r="J25" s="35">
        <v>201.3</v>
      </c>
      <c r="K25" s="61">
        <v>22</v>
      </c>
      <c r="L25" s="45">
        <f>SUM('Приложение 2'!C25)</f>
        <v>41787</v>
      </c>
      <c r="M25" s="45">
        <v>0</v>
      </c>
      <c r="N25" s="45">
        <v>17419.28</v>
      </c>
      <c r="O25" s="45">
        <v>0</v>
      </c>
      <c r="P25" s="45">
        <v>24367.72</v>
      </c>
      <c r="Q25" s="45">
        <v>0</v>
      </c>
      <c r="R25" s="45">
        <f t="shared" si="2"/>
        <v>128.89265885256015</v>
      </c>
      <c r="S25" s="45">
        <v>823.34</v>
      </c>
      <c r="T25" s="62">
        <v>43100</v>
      </c>
    </row>
    <row r="26" spans="1:20" s="63" customFormat="1" ht="15">
      <c r="A26" s="59" t="s">
        <v>117</v>
      </c>
      <c r="B26" s="47" t="s">
        <v>124</v>
      </c>
      <c r="C26" s="44">
        <v>1968</v>
      </c>
      <c r="D26" s="44">
        <v>2015</v>
      </c>
      <c r="E26" s="60" t="s">
        <v>129</v>
      </c>
      <c r="F26" s="44">
        <v>2</v>
      </c>
      <c r="G26" s="44">
        <v>1</v>
      </c>
      <c r="H26" s="45">
        <v>347.92</v>
      </c>
      <c r="I26" s="45">
        <v>323.52</v>
      </c>
      <c r="J26" s="35">
        <v>323.52</v>
      </c>
      <c r="K26" s="61">
        <v>13</v>
      </c>
      <c r="L26" s="45">
        <f>SUM('Приложение 2'!C26)</f>
        <v>41780</v>
      </c>
      <c r="M26" s="45">
        <v>0</v>
      </c>
      <c r="N26" s="45">
        <v>28262.71</v>
      </c>
      <c r="O26" s="45">
        <v>0</v>
      </c>
      <c r="P26" s="45">
        <v>13517.289999999999</v>
      </c>
      <c r="Q26" s="45">
        <v>0</v>
      </c>
      <c r="R26" s="45">
        <f t="shared" si="2"/>
        <v>129.14193867457962</v>
      </c>
      <c r="S26" s="45">
        <v>823.34</v>
      </c>
      <c r="T26" s="62">
        <v>43100</v>
      </c>
    </row>
    <row r="27" spans="1:20" s="63" customFormat="1" ht="15">
      <c r="A27" s="59" t="s">
        <v>118</v>
      </c>
      <c r="B27" s="47" t="s">
        <v>125</v>
      </c>
      <c r="C27" s="44">
        <v>1968</v>
      </c>
      <c r="D27" s="44">
        <v>2015</v>
      </c>
      <c r="E27" s="60" t="s">
        <v>129</v>
      </c>
      <c r="F27" s="44">
        <v>2</v>
      </c>
      <c r="G27" s="44">
        <v>1</v>
      </c>
      <c r="H27" s="45">
        <v>362.58</v>
      </c>
      <c r="I27" s="45">
        <v>337</v>
      </c>
      <c r="J27" s="35">
        <v>86.8</v>
      </c>
      <c r="K27" s="61">
        <v>29</v>
      </c>
      <c r="L27" s="45">
        <f>SUM('Приложение 2'!C27)</f>
        <v>97774</v>
      </c>
      <c r="M27" s="45">
        <v>0</v>
      </c>
      <c r="N27" s="45">
        <v>39109.6</v>
      </c>
      <c r="O27" s="45">
        <v>0</v>
      </c>
      <c r="P27" s="45">
        <v>58664.4</v>
      </c>
      <c r="Q27" s="45">
        <v>0</v>
      </c>
      <c r="R27" s="45">
        <f t="shared" si="2"/>
        <v>290.1305637982196</v>
      </c>
      <c r="S27" s="45">
        <v>1921.230059347181</v>
      </c>
      <c r="T27" s="62">
        <v>43100</v>
      </c>
    </row>
    <row r="28" spans="1:20" s="63" customFormat="1" ht="15">
      <c r="A28" s="59" t="s">
        <v>119</v>
      </c>
      <c r="B28" s="48" t="s">
        <v>128</v>
      </c>
      <c r="C28" s="44">
        <v>1969</v>
      </c>
      <c r="D28" s="44">
        <v>2015</v>
      </c>
      <c r="E28" s="60" t="s">
        <v>129</v>
      </c>
      <c r="F28" s="44">
        <v>2</v>
      </c>
      <c r="G28" s="44">
        <v>1</v>
      </c>
      <c r="H28" s="45">
        <v>363.63</v>
      </c>
      <c r="I28" s="45">
        <v>338.53</v>
      </c>
      <c r="J28" s="35">
        <v>259.72</v>
      </c>
      <c r="K28" s="61">
        <v>15</v>
      </c>
      <c r="L28" s="45">
        <f>SUM('Приложение 2'!C28)</f>
        <v>97795</v>
      </c>
      <c r="M28" s="45">
        <v>0</v>
      </c>
      <c r="N28" s="45">
        <v>51104.49</v>
      </c>
      <c r="O28" s="45">
        <v>0</v>
      </c>
      <c r="P28" s="45">
        <v>46690.51</v>
      </c>
      <c r="Q28" s="45">
        <v>0</v>
      </c>
      <c r="R28" s="45">
        <f t="shared" si="2"/>
        <v>288.8813399107908</v>
      </c>
      <c r="S28" s="45">
        <v>1921.23</v>
      </c>
      <c r="T28" s="62">
        <v>43100</v>
      </c>
    </row>
    <row r="29" spans="1:20" s="63" customFormat="1" ht="15">
      <c r="A29" s="59" t="s">
        <v>150</v>
      </c>
      <c r="B29" s="47" t="s">
        <v>126</v>
      </c>
      <c r="C29" s="44">
        <v>1968</v>
      </c>
      <c r="D29" s="44">
        <v>2010</v>
      </c>
      <c r="E29" s="60" t="s">
        <v>129</v>
      </c>
      <c r="F29" s="44">
        <v>2</v>
      </c>
      <c r="G29" s="44">
        <v>1</v>
      </c>
      <c r="H29" s="45">
        <v>366.33</v>
      </c>
      <c r="I29" s="45">
        <v>340.73</v>
      </c>
      <c r="J29" s="35">
        <v>79.84</v>
      </c>
      <c r="K29" s="61">
        <v>19</v>
      </c>
      <c r="L29" s="45">
        <f>SUM('Приложение 2'!C29)</f>
        <v>139783</v>
      </c>
      <c r="M29" s="45">
        <v>0</v>
      </c>
      <c r="N29" s="45">
        <v>55913.2</v>
      </c>
      <c r="O29" s="45">
        <v>0</v>
      </c>
      <c r="P29" s="45">
        <v>83869.8</v>
      </c>
      <c r="Q29" s="45">
        <v>0</v>
      </c>
      <c r="R29" s="45">
        <f t="shared" si="2"/>
        <v>410.245649047633</v>
      </c>
      <c r="S29" s="45">
        <v>2719.77</v>
      </c>
      <c r="T29" s="62">
        <v>43100</v>
      </c>
    </row>
    <row r="30" spans="1:20" s="63" customFormat="1" ht="15">
      <c r="A30" s="59" t="s">
        <v>151</v>
      </c>
      <c r="B30" s="47" t="s">
        <v>127</v>
      </c>
      <c r="C30" s="44">
        <v>1969</v>
      </c>
      <c r="D30" s="44">
        <v>2010</v>
      </c>
      <c r="E30" s="60" t="s">
        <v>129</v>
      </c>
      <c r="F30" s="44">
        <v>2</v>
      </c>
      <c r="G30" s="44">
        <v>1</v>
      </c>
      <c r="H30" s="45">
        <v>352.7</v>
      </c>
      <c r="I30" s="45">
        <v>326.6</v>
      </c>
      <c r="J30" s="35">
        <v>252</v>
      </c>
      <c r="K30" s="61">
        <v>18</v>
      </c>
      <c r="L30" s="45">
        <f>SUM('Приложение 2'!C30)</f>
        <v>97580</v>
      </c>
      <c r="M30" s="45">
        <v>0</v>
      </c>
      <c r="N30" s="45">
        <v>40677.09</v>
      </c>
      <c r="O30" s="45">
        <v>0</v>
      </c>
      <c r="P30" s="45">
        <v>56902.91</v>
      </c>
      <c r="Q30" s="45">
        <v>0</v>
      </c>
      <c r="R30" s="45">
        <f t="shared" si="2"/>
        <v>298.7752602571953</v>
      </c>
      <c r="S30" s="45">
        <v>1921.23</v>
      </c>
      <c r="T30" s="71">
        <v>43100</v>
      </c>
    </row>
    <row r="31" spans="1:20" s="7" customFormat="1" ht="15">
      <c r="A31" s="94" t="s">
        <v>66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6"/>
    </row>
    <row r="32" spans="1:20" s="7" customFormat="1" ht="15">
      <c r="A32" s="13" t="s">
        <v>26</v>
      </c>
      <c r="B32" s="14" t="s">
        <v>83</v>
      </c>
      <c r="C32" s="10" t="s">
        <v>61</v>
      </c>
      <c r="D32" s="10" t="s">
        <v>61</v>
      </c>
      <c r="E32" s="10" t="s">
        <v>61</v>
      </c>
      <c r="F32" s="10" t="s">
        <v>61</v>
      </c>
      <c r="G32" s="10" t="s">
        <v>61</v>
      </c>
      <c r="H32" s="11">
        <f aca="true" t="shared" si="3" ref="H32:Q32">SUM(H33:H42)</f>
        <v>4228.51</v>
      </c>
      <c r="I32" s="11">
        <f t="shared" si="3"/>
        <v>3982.2899999999995</v>
      </c>
      <c r="J32" s="11">
        <f t="shared" si="3"/>
        <v>2461.62</v>
      </c>
      <c r="K32" s="12">
        <f t="shared" si="3"/>
        <v>194</v>
      </c>
      <c r="L32" s="11">
        <f t="shared" si="3"/>
        <v>3507683</v>
      </c>
      <c r="M32" s="11">
        <f t="shared" si="3"/>
        <v>0</v>
      </c>
      <c r="N32" s="11">
        <f t="shared" si="3"/>
        <v>2988891.5300000003</v>
      </c>
      <c r="O32" s="11">
        <f t="shared" si="3"/>
        <v>0</v>
      </c>
      <c r="P32" s="11">
        <f t="shared" si="3"/>
        <v>518791.47</v>
      </c>
      <c r="Q32" s="11">
        <f t="shared" si="3"/>
        <v>0</v>
      </c>
      <c r="R32" s="11" t="s">
        <v>61</v>
      </c>
      <c r="S32" s="11" t="s">
        <v>61</v>
      </c>
      <c r="T32" s="10" t="s">
        <v>61</v>
      </c>
    </row>
    <row r="33" spans="1:20" s="15" customFormat="1" ht="15">
      <c r="A33" s="59" t="s">
        <v>27</v>
      </c>
      <c r="B33" s="47" t="s">
        <v>142</v>
      </c>
      <c r="C33" s="44">
        <v>1975</v>
      </c>
      <c r="D33" s="44">
        <v>1975</v>
      </c>
      <c r="E33" s="60" t="s">
        <v>130</v>
      </c>
      <c r="F33" s="44">
        <v>2</v>
      </c>
      <c r="G33" s="44">
        <v>1</v>
      </c>
      <c r="H33" s="45">
        <v>299.91</v>
      </c>
      <c r="I33" s="45">
        <v>277.21</v>
      </c>
      <c r="J33" s="35">
        <v>209.3</v>
      </c>
      <c r="K33" s="61">
        <v>14</v>
      </c>
      <c r="L33" s="45">
        <f>'Приложение 2'!C33</f>
        <v>73772</v>
      </c>
      <c r="M33" s="45">
        <v>0</v>
      </c>
      <c r="N33" s="45">
        <v>73772</v>
      </c>
      <c r="O33" s="45">
        <v>0</v>
      </c>
      <c r="P33" s="45">
        <v>0</v>
      </c>
      <c r="Q33" s="45">
        <v>0</v>
      </c>
      <c r="R33" s="45">
        <f>L33/I33</f>
        <v>266.12315573031276</v>
      </c>
      <c r="S33" s="69">
        <f>R33</f>
        <v>266.12315573031276</v>
      </c>
      <c r="T33" s="71">
        <v>43465</v>
      </c>
    </row>
    <row r="34" spans="1:20" s="15" customFormat="1" ht="15">
      <c r="A34" s="59" t="s">
        <v>63</v>
      </c>
      <c r="B34" s="47" t="s">
        <v>137</v>
      </c>
      <c r="C34" s="44">
        <v>1970</v>
      </c>
      <c r="D34" s="44">
        <v>2011</v>
      </c>
      <c r="E34" s="60" t="s">
        <v>129</v>
      </c>
      <c r="F34" s="44">
        <v>2</v>
      </c>
      <c r="G34" s="44">
        <v>2</v>
      </c>
      <c r="H34" s="45">
        <v>537.95</v>
      </c>
      <c r="I34" s="45">
        <v>495.68</v>
      </c>
      <c r="J34" s="35">
        <v>236.28</v>
      </c>
      <c r="K34" s="61">
        <v>28</v>
      </c>
      <c r="L34" s="45">
        <f>'Приложение 2'!C34</f>
        <v>700986</v>
      </c>
      <c r="M34" s="45">
        <v>0</v>
      </c>
      <c r="N34" s="45">
        <v>569359.58</v>
      </c>
      <c r="O34" s="45">
        <v>0</v>
      </c>
      <c r="P34" s="45">
        <v>131626.41999999998</v>
      </c>
      <c r="Q34" s="45">
        <v>0</v>
      </c>
      <c r="R34" s="45">
        <f aca="true" t="shared" si="4" ref="R34:R42">L34/I34</f>
        <v>1414.1906068431247</v>
      </c>
      <c r="S34" s="69">
        <f aca="true" t="shared" si="5" ref="S34:S42">R34</f>
        <v>1414.1906068431247</v>
      </c>
      <c r="T34" s="71">
        <v>43465</v>
      </c>
    </row>
    <row r="35" spans="1:20" s="15" customFormat="1" ht="15">
      <c r="A35" s="59" t="s">
        <v>64</v>
      </c>
      <c r="B35" s="47" t="s">
        <v>139</v>
      </c>
      <c r="C35" s="44">
        <v>1970</v>
      </c>
      <c r="D35" s="44">
        <v>2016</v>
      </c>
      <c r="E35" s="60" t="s">
        <v>129</v>
      </c>
      <c r="F35" s="44">
        <v>2</v>
      </c>
      <c r="G35" s="44">
        <v>2</v>
      </c>
      <c r="H35" s="45">
        <v>538.16</v>
      </c>
      <c r="I35" s="45">
        <v>501.57</v>
      </c>
      <c r="J35" s="35">
        <v>236.29</v>
      </c>
      <c r="K35" s="61">
        <v>29</v>
      </c>
      <c r="L35" s="45">
        <f>'Приложение 2'!C35</f>
        <v>548884</v>
      </c>
      <c r="M35" s="45">
        <v>0</v>
      </c>
      <c r="N35" s="45">
        <v>540594.48</v>
      </c>
      <c r="O35" s="45">
        <v>0</v>
      </c>
      <c r="P35" s="45">
        <v>8289.52</v>
      </c>
      <c r="Q35" s="45">
        <v>0</v>
      </c>
      <c r="R35" s="45">
        <f t="shared" si="4"/>
        <v>1094.331798153797</v>
      </c>
      <c r="S35" s="69">
        <f t="shared" si="5"/>
        <v>1094.331798153797</v>
      </c>
      <c r="T35" s="71">
        <v>43465</v>
      </c>
    </row>
    <row r="36" spans="1:20" s="63" customFormat="1" ht="15">
      <c r="A36" s="59" t="s">
        <v>84</v>
      </c>
      <c r="B36" s="47" t="s">
        <v>140</v>
      </c>
      <c r="C36" s="44">
        <v>1970</v>
      </c>
      <c r="D36" s="44">
        <v>2016</v>
      </c>
      <c r="E36" s="60" t="s">
        <v>129</v>
      </c>
      <c r="F36" s="44">
        <v>2</v>
      </c>
      <c r="G36" s="44">
        <v>2</v>
      </c>
      <c r="H36" s="45">
        <v>544.47</v>
      </c>
      <c r="I36" s="45">
        <v>511.77</v>
      </c>
      <c r="J36" s="35">
        <v>347.5</v>
      </c>
      <c r="K36" s="61">
        <v>25</v>
      </c>
      <c r="L36" s="45">
        <f>'Приложение 2'!C36</f>
        <v>354686</v>
      </c>
      <c r="M36" s="45">
        <v>0</v>
      </c>
      <c r="N36" s="45">
        <v>278430.17</v>
      </c>
      <c r="O36" s="45">
        <v>0</v>
      </c>
      <c r="P36" s="45">
        <v>76255.82999999999</v>
      </c>
      <c r="Q36" s="45">
        <v>0</v>
      </c>
      <c r="R36" s="45">
        <f t="shared" si="4"/>
        <v>693.057428141548</v>
      </c>
      <c r="S36" s="69">
        <f t="shared" si="5"/>
        <v>693.057428141548</v>
      </c>
      <c r="T36" s="71">
        <v>43465</v>
      </c>
    </row>
    <row r="37" spans="1:20" s="15" customFormat="1" ht="15">
      <c r="A37" s="59" t="s">
        <v>85</v>
      </c>
      <c r="B37" s="48" t="s">
        <v>141</v>
      </c>
      <c r="C37" s="44">
        <v>1969</v>
      </c>
      <c r="D37" s="44">
        <v>2015</v>
      </c>
      <c r="E37" s="60" t="s">
        <v>129</v>
      </c>
      <c r="F37" s="44">
        <v>2</v>
      </c>
      <c r="G37" s="44">
        <v>2</v>
      </c>
      <c r="H37" s="45">
        <v>538.22</v>
      </c>
      <c r="I37" s="45">
        <v>505.52</v>
      </c>
      <c r="J37" s="35">
        <v>413.92</v>
      </c>
      <c r="K37" s="61">
        <v>19</v>
      </c>
      <c r="L37" s="45">
        <f>'Приложение 2'!C37</f>
        <v>564835</v>
      </c>
      <c r="M37" s="45">
        <v>0</v>
      </c>
      <c r="N37" s="45">
        <f>L37-P37</f>
        <v>395574.01</v>
      </c>
      <c r="O37" s="45">
        <v>0</v>
      </c>
      <c r="P37" s="45">
        <v>169260.99</v>
      </c>
      <c r="Q37" s="45">
        <v>0</v>
      </c>
      <c r="R37" s="45">
        <f t="shared" si="4"/>
        <v>1117.3346257319197</v>
      </c>
      <c r="S37" s="69">
        <f t="shared" si="5"/>
        <v>1117.3346257319197</v>
      </c>
      <c r="T37" s="71">
        <v>43465</v>
      </c>
    </row>
    <row r="38" spans="1:20" s="15" customFormat="1" ht="15">
      <c r="A38" s="59" t="s">
        <v>90</v>
      </c>
      <c r="B38" s="48" t="s">
        <v>132</v>
      </c>
      <c r="C38" s="57">
        <v>1965</v>
      </c>
      <c r="D38" s="57">
        <v>2015</v>
      </c>
      <c r="E38" s="60" t="s">
        <v>129</v>
      </c>
      <c r="F38" s="44">
        <v>2</v>
      </c>
      <c r="G38" s="44">
        <v>1</v>
      </c>
      <c r="H38" s="45">
        <v>353.5</v>
      </c>
      <c r="I38" s="45">
        <v>329.2</v>
      </c>
      <c r="J38" s="35">
        <v>164.13</v>
      </c>
      <c r="K38" s="61">
        <v>8</v>
      </c>
      <c r="L38" s="45">
        <f>'Приложение 2'!C38</f>
        <v>325771</v>
      </c>
      <c r="M38" s="45">
        <v>0</v>
      </c>
      <c r="N38" s="45">
        <v>325771</v>
      </c>
      <c r="O38" s="45">
        <v>0</v>
      </c>
      <c r="P38" s="45">
        <v>0</v>
      </c>
      <c r="Q38" s="45">
        <v>0</v>
      </c>
      <c r="R38" s="45">
        <f t="shared" si="4"/>
        <v>989.5838396111786</v>
      </c>
      <c r="S38" s="69">
        <f t="shared" si="5"/>
        <v>989.5838396111786</v>
      </c>
      <c r="T38" s="71">
        <v>43465</v>
      </c>
    </row>
    <row r="39" spans="1:20" s="15" customFormat="1" ht="15">
      <c r="A39" s="59" t="s">
        <v>91</v>
      </c>
      <c r="B39" s="48" t="s">
        <v>134</v>
      </c>
      <c r="C39" s="57">
        <v>1966</v>
      </c>
      <c r="D39" s="57">
        <v>2016</v>
      </c>
      <c r="E39" s="60" t="s">
        <v>129</v>
      </c>
      <c r="F39" s="57">
        <v>2</v>
      </c>
      <c r="G39" s="57">
        <v>1</v>
      </c>
      <c r="H39" s="69">
        <v>350.8</v>
      </c>
      <c r="I39" s="69">
        <v>326.3</v>
      </c>
      <c r="J39" s="43">
        <v>190.78</v>
      </c>
      <c r="K39" s="70">
        <v>15</v>
      </c>
      <c r="L39" s="45">
        <f>'Приложение 2'!C39</f>
        <v>324887</v>
      </c>
      <c r="M39" s="45">
        <v>0</v>
      </c>
      <c r="N39" s="45">
        <v>321656.68</v>
      </c>
      <c r="O39" s="45">
        <v>0</v>
      </c>
      <c r="P39" s="45">
        <v>3230.32</v>
      </c>
      <c r="Q39" s="45">
        <v>0</v>
      </c>
      <c r="R39" s="45">
        <f t="shared" si="4"/>
        <v>995.6696291756052</v>
      </c>
      <c r="S39" s="69">
        <f t="shared" si="5"/>
        <v>995.6696291756052</v>
      </c>
      <c r="T39" s="71">
        <v>43465</v>
      </c>
    </row>
    <row r="40" spans="1:20" s="15" customFormat="1" ht="15">
      <c r="A40" s="59" t="s">
        <v>110</v>
      </c>
      <c r="B40" s="48" t="s">
        <v>133</v>
      </c>
      <c r="C40" s="44">
        <v>1966</v>
      </c>
      <c r="D40" s="44">
        <v>2015</v>
      </c>
      <c r="E40" s="60" t="s">
        <v>129</v>
      </c>
      <c r="F40" s="44">
        <v>2</v>
      </c>
      <c r="G40" s="44">
        <v>1</v>
      </c>
      <c r="H40" s="45">
        <v>349.17</v>
      </c>
      <c r="I40" s="45">
        <v>369.91</v>
      </c>
      <c r="J40" s="35">
        <v>151.7</v>
      </c>
      <c r="K40" s="61">
        <v>23</v>
      </c>
      <c r="L40" s="45">
        <f>'Приложение 2'!C40</f>
        <v>315965</v>
      </c>
      <c r="M40" s="45">
        <v>0</v>
      </c>
      <c r="N40" s="45">
        <v>222861.85</v>
      </c>
      <c r="O40" s="45">
        <v>0</v>
      </c>
      <c r="P40" s="45">
        <v>93103.15</v>
      </c>
      <c r="Q40" s="45">
        <v>0</v>
      </c>
      <c r="R40" s="45">
        <f t="shared" si="4"/>
        <v>854.1672298667243</v>
      </c>
      <c r="S40" s="69">
        <f t="shared" si="5"/>
        <v>854.1672298667243</v>
      </c>
      <c r="T40" s="71">
        <v>43465</v>
      </c>
    </row>
    <row r="41" spans="1:20" s="15" customFormat="1" ht="15">
      <c r="A41" s="59" t="s">
        <v>111</v>
      </c>
      <c r="B41" s="47" t="s">
        <v>128</v>
      </c>
      <c r="C41" s="44">
        <v>1969</v>
      </c>
      <c r="D41" s="44">
        <v>2015</v>
      </c>
      <c r="E41" s="60" t="s">
        <v>129</v>
      </c>
      <c r="F41" s="44">
        <v>2</v>
      </c>
      <c r="G41" s="44">
        <v>1</v>
      </c>
      <c r="H41" s="45">
        <v>363.63</v>
      </c>
      <c r="I41" s="45">
        <v>338.53</v>
      </c>
      <c r="J41" s="35">
        <v>259.72</v>
      </c>
      <c r="K41" s="61">
        <v>15</v>
      </c>
      <c r="L41" s="45">
        <f>'Приложение 2'!C41</f>
        <v>86047</v>
      </c>
      <c r="M41" s="45">
        <v>0</v>
      </c>
      <c r="N41" s="45">
        <v>86047</v>
      </c>
      <c r="O41" s="45">
        <v>0</v>
      </c>
      <c r="P41" s="45">
        <v>0</v>
      </c>
      <c r="Q41" s="45">
        <v>0</v>
      </c>
      <c r="R41" s="45">
        <f t="shared" si="4"/>
        <v>254.1783593773078</v>
      </c>
      <c r="S41" s="69">
        <f t="shared" si="5"/>
        <v>254.1783593773078</v>
      </c>
      <c r="T41" s="71">
        <v>43465</v>
      </c>
    </row>
    <row r="42" spans="1:20" s="15" customFormat="1" ht="15">
      <c r="A42" s="59" t="s">
        <v>112</v>
      </c>
      <c r="B42" s="47" t="s">
        <v>127</v>
      </c>
      <c r="C42" s="44">
        <v>1969</v>
      </c>
      <c r="D42" s="44">
        <v>2010</v>
      </c>
      <c r="E42" s="60" t="s">
        <v>129</v>
      </c>
      <c r="F42" s="44">
        <v>2</v>
      </c>
      <c r="G42" s="44">
        <v>1</v>
      </c>
      <c r="H42" s="45">
        <v>352.7</v>
      </c>
      <c r="I42" s="45">
        <v>326.6</v>
      </c>
      <c r="J42" s="35">
        <v>252</v>
      </c>
      <c r="K42" s="61">
        <v>18</v>
      </c>
      <c r="L42" s="45">
        <f>'Приложение 2'!C42</f>
        <v>211850</v>
      </c>
      <c r="M42" s="45">
        <v>0</v>
      </c>
      <c r="N42" s="45">
        <v>174824.76</v>
      </c>
      <c r="O42" s="45">
        <v>0</v>
      </c>
      <c r="P42" s="45">
        <v>37025.24</v>
      </c>
      <c r="Q42" s="45">
        <v>0</v>
      </c>
      <c r="R42" s="45">
        <f t="shared" si="4"/>
        <v>648.6527862829148</v>
      </c>
      <c r="S42" s="45">
        <f t="shared" si="5"/>
        <v>648.6527862829148</v>
      </c>
      <c r="T42" s="71">
        <v>43465</v>
      </c>
    </row>
    <row r="43" spans="1:20" s="7" customFormat="1" ht="15">
      <c r="A43" s="94" t="s">
        <v>67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6"/>
    </row>
    <row r="44" spans="1:20" s="7" customFormat="1" ht="15">
      <c r="A44" s="13" t="s">
        <v>26</v>
      </c>
      <c r="B44" s="14" t="s">
        <v>83</v>
      </c>
      <c r="C44" s="10" t="s">
        <v>61</v>
      </c>
      <c r="D44" s="10" t="s">
        <v>61</v>
      </c>
      <c r="E44" s="10" t="s">
        <v>61</v>
      </c>
      <c r="F44" s="10" t="s">
        <v>61</v>
      </c>
      <c r="G44" s="10" t="s">
        <v>61</v>
      </c>
      <c r="H44" s="11">
        <f aca="true" t="shared" si="6" ref="H44:N44">SUM(H45:H56)</f>
        <v>9243.339999999998</v>
      </c>
      <c r="I44" s="11">
        <f t="shared" si="6"/>
        <v>7612.999999999999</v>
      </c>
      <c r="J44" s="11">
        <f t="shared" si="6"/>
        <v>4980.79</v>
      </c>
      <c r="K44" s="12">
        <f t="shared" si="6"/>
        <v>437</v>
      </c>
      <c r="L44" s="11">
        <f t="shared" si="6"/>
        <v>3569730.17</v>
      </c>
      <c r="M44" s="11">
        <f t="shared" si="6"/>
        <v>0</v>
      </c>
      <c r="N44" s="11">
        <f t="shared" si="6"/>
        <v>1991144.45</v>
      </c>
      <c r="O44" s="11">
        <f>SUM(O45:O45)</f>
        <v>0</v>
      </c>
      <c r="P44" s="11">
        <f>SUM(P45:P56)</f>
        <v>1578585.72</v>
      </c>
      <c r="Q44" s="11">
        <f>SUM(Q45:Q56)</f>
        <v>0</v>
      </c>
      <c r="R44" s="11" t="s">
        <v>61</v>
      </c>
      <c r="S44" s="11" t="s">
        <v>61</v>
      </c>
      <c r="T44" s="10" t="s">
        <v>61</v>
      </c>
    </row>
    <row r="45" spans="1:20" s="7" customFormat="1" ht="15">
      <c r="A45" s="73" t="s">
        <v>27</v>
      </c>
      <c r="B45" s="40" t="s">
        <v>167</v>
      </c>
      <c r="C45" s="77">
        <v>1983</v>
      </c>
      <c r="D45" s="77">
        <v>1983</v>
      </c>
      <c r="E45" s="78" t="s">
        <v>131</v>
      </c>
      <c r="F45" s="55">
        <v>3</v>
      </c>
      <c r="G45" s="55">
        <v>2</v>
      </c>
      <c r="H45" s="11">
        <v>1261.3</v>
      </c>
      <c r="I45" s="82">
        <v>1160.7</v>
      </c>
      <c r="J45" s="11">
        <v>786.81</v>
      </c>
      <c r="K45" s="12">
        <v>55</v>
      </c>
      <c r="L45" s="11">
        <f>'Приложение 2'!C45</f>
        <v>55013</v>
      </c>
      <c r="M45" s="11">
        <v>0</v>
      </c>
      <c r="N45" s="11">
        <v>0</v>
      </c>
      <c r="O45" s="11">
        <v>0</v>
      </c>
      <c r="P45" s="11">
        <v>55013</v>
      </c>
      <c r="Q45" s="11">
        <v>0</v>
      </c>
      <c r="R45" s="11">
        <f aca="true" t="shared" si="7" ref="R45:R56">L45/I45</f>
        <v>47.39639872490738</v>
      </c>
      <c r="S45" s="11">
        <v>152.07</v>
      </c>
      <c r="T45" s="79">
        <v>43830</v>
      </c>
    </row>
    <row r="46" spans="1:20" ht="15">
      <c r="A46" s="59" t="s">
        <v>63</v>
      </c>
      <c r="B46" s="47" t="s">
        <v>163</v>
      </c>
      <c r="C46" s="44">
        <v>1977</v>
      </c>
      <c r="D46" s="44">
        <v>1977</v>
      </c>
      <c r="E46" s="60" t="s">
        <v>131</v>
      </c>
      <c r="F46" s="44">
        <v>3</v>
      </c>
      <c r="G46" s="44">
        <v>2</v>
      </c>
      <c r="H46" s="45">
        <v>1166.31</v>
      </c>
      <c r="I46" s="45">
        <v>1062.41</v>
      </c>
      <c r="J46" s="45">
        <v>881.35</v>
      </c>
      <c r="K46" s="56">
        <v>41</v>
      </c>
      <c r="L46" s="45">
        <f>'Приложение 2'!C46</f>
        <v>339474</v>
      </c>
      <c r="M46" s="45">
        <v>0</v>
      </c>
      <c r="N46" s="45">
        <v>160902.23</v>
      </c>
      <c r="O46" s="45">
        <v>0</v>
      </c>
      <c r="P46" s="45">
        <v>178571.77</v>
      </c>
      <c r="Q46" s="45">
        <v>0</v>
      </c>
      <c r="R46" s="45">
        <f t="shared" si="7"/>
        <v>319.53200741709884</v>
      </c>
      <c r="S46" s="45">
        <v>876.24</v>
      </c>
      <c r="T46" s="71">
        <v>43830</v>
      </c>
    </row>
    <row r="47" spans="1:20" ht="15">
      <c r="A47" s="59" t="s">
        <v>64</v>
      </c>
      <c r="B47" s="47" t="s">
        <v>143</v>
      </c>
      <c r="C47" s="44">
        <v>1969</v>
      </c>
      <c r="D47" s="44">
        <v>2016</v>
      </c>
      <c r="E47" s="60" t="s">
        <v>129</v>
      </c>
      <c r="F47" s="44">
        <v>2</v>
      </c>
      <c r="G47" s="44">
        <v>1</v>
      </c>
      <c r="H47" s="45">
        <v>346.2</v>
      </c>
      <c r="I47" s="45">
        <v>320</v>
      </c>
      <c r="J47" s="45">
        <v>39</v>
      </c>
      <c r="K47" s="56">
        <v>16</v>
      </c>
      <c r="L47" s="45">
        <f>'Приложение 2'!C47</f>
        <v>401635</v>
      </c>
      <c r="M47" s="45">
        <v>0</v>
      </c>
      <c r="N47" s="45">
        <v>321001.29</v>
      </c>
      <c r="O47" s="45">
        <v>0</v>
      </c>
      <c r="P47" s="45">
        <v>80633.71</v>
      </c>
      <c r="Q47" s="45">
        <v>0</v>
      </c>
      <c r="R47" s="45">
        <f t="shared" si="7"/>
        <v>1255.109375</v>
      </c>
      <c r="S47" s="45">
        <v>3937.41</v>
      </c>
      <c r="T47" s="71">
        <v>43830</v>
      </c>
    </row>
    <row r="48" spans="1:20" ht="15">
      <c r="A48" s="59" t="s">
        <v>84</v>
      </c>
      <c r="B48" s="47" t="s">
        <v>162</v>
      </c>
      <c r="C48" s="44">
        <v>1970</v>
      </c>
      <c r="D48" s="44">
        <v>2011</v>
      </c>
      <c r="E48" s="60" t="s">
        <v>129</v>
      </c>
      <c r="F48" s="44">
        <v>2</v>
      </c>
      <c r="G48" s="44">
        <v>1</v>
      </c>
      <c r="H48" s="45">
        <v>324.21</v>
      </c>
      <c r="I48" s="45">
        <v>290.81</v>
      </c>
      <c r="J48" s="45">
        <v>236.28</v>
      </c>
      <c r="K48" s="56">
        <v>28</v>
      </c>
      <c r="L48" s="45">
        <f>'Приложение 2'!C48</f>
        <v>255431</v>
      </c>
      <c r="M48" s="45">
        <v>0</v>
      </c>
      <c r="N48" s="45">
        <v>121067.94</v>
      </c>
      <c r="O48" s="45">
        <v>0</v>
      </c>
      <c r="P48" s="45">
        <v>134363.06</v>
      </c>
      <c r="Q48" s="45">
        <v>0</v>
      </c>
      <c r="R48" s="45">
        <f t="shared" si="7"/>
        <v>878.3432481689075</v>
      </c>
      <c r="S48" s="45">
        <v>4559.02</v>
      </c>
      <c r="T48" s="71">
        <v>43830</v>
      </c>
    </row>
    <row r="49" spans="1:20" ht="15">
      <c r="A49" s="59" t="s">
        <v>85</v>
      </c>
      <c r="B49" s="47" t="s">
        <v>164</v>
      </c>
      <c r="C49" s="44">
        <v>1976</v>
      </c>
      <c r="D49" s="44">
        <v>1976</v>
      </c>
      <c r="E49" s="60" t="s">
        <v>129</v>
      </c>
      <c r="F49" s="44">
        <v>2</v>
      </c>
      <c r="G49" s="44">
        <v>2</v>
      </c>
      <c r="H49" s="45">
        <v>538.34</v>
      </c>
      <c r="I49" s="45">
        <v>498.14</v>
      </c>
      <c r="J49" s="45">
        <v>133.9</v>
      </c>
      <c r="K49" s="56">
        <v>30</v>
      </c>
      <c r="L49" s="45">
        <f>'Приложение 2'!C49</f>
        <v>266505</v>
      </c>
      <c r="M49" s="45">
        <v>0</v>
      </c>
      <c r="N49" s="45">
        <v>126316.73999999999</v>
      </c>
      <c r="O49" s="45">
        <v>0</v>
      </c>
      <c r="P49" s="45">
        <v>140188.26</v>
      </c>
      <c r="Q49" s="45">
        <v>0</v>
      </c>
      <c r="R49" s="45">
        <f t="shared" si="7"/>
        <v>535.000200746778</v>
      </c>
      <c r="S49" s="45">
        <v>5201.110000000001</v>
      </c>
      <c r="T49" s="71">
        <v>43830</v>
      </c>
    </row>
    <row r="50" spans="1:20" ht="15">
      <c r="A50" s="59" t="s">
        <v>90</v>
      </c>
      <c r="B50" s="47" t="s">
        <v>165</v>
      </c>
      <c r="C50" s="44">
        <v>1973</v>
      </c>
      <c r="D50" s="44">
        <v>1973</v>
      </c>
      <c r="E50" s="60" t="s">
        <v>129</v>
      </c>
      <c r="F50" s="44">
        <v>2</v>
      </c>
      <c r="G50" s="44">
        <v>2</v>
      </c>
      <c r="H50" s="45">
        <v>530.2</v>
      </c>
      <c r="I50" s="81">
        <v>504.36</v>
      </c>
      <c r="J50" s="45">
        <v>151.8</v>
      </c>
      <c r="K50" s="56">
        <v>22</v>
      </c>
      <c r="L50" s="45">
        <f>'Приложение 2'!C50</f>
        <v>142768</v>
      </c>
      <c r="M50" s="45">
        <v>0</v>
      </c>
      <c r="N50" s="45">
        <v>67668.48</v>
      </c>
      <c r="O50" s="45">
        <v>0</v>
      </c>
      <c r="P50" s="45">
        <v>75099.52</v>
      </c>
      <c r="Q50" s="45">
        <v>0</v>
      </c>
      <c r="R50" s="45">
        <f t="shared" si="7"/>
        <v>283.0676500912047</v>
      </c>
      <c r="S50" s="45">
        <v>2446.26</v>
      </c>
      <c r="T50" s="71">
        <v>43830</v>
      </c>
    </row>
    <row r="51" spans="1:20" ht="15">
      <c r="A51" s="59" t="s">
        <v>91</v>
      </c>
      <c r="B51" s="48" t="s">
        <v>161</v>
      </c>
      <c r="C51" s="44">
        <v>1967</v>
      </c>
      <c r="D51" s="44">
        <v>2010</v>
      </c>
      <c r="E51" s="60" t="s">
        <v>129</v>
      </c>
      <c r="F51" s="44">
        <v>2</v>
      </c>
      <c r="G51" s="44">
        <v>1</v>
      </c>
      <c r="H51" s="45">
        <v>347.04</v>
      </c>
      <c r="I51" s="45">
        <v>321.74</v>
      </c>
      <c r="J51" s="45">
        <v>199.99</v>
      </c>
      <c r="K51" s="56">
        <v>18</v>
      </c>
      <c r="L51" s="45">
        <f>'Приложение 2'!C51</f>
        <v>1282058.17</v>
      </c>
      <c r="M51" s="45">
        <v>0</v>
      </c>
      <c r="N51" s="45">
        <v>607695.55</v>
      </c>
      <c r="O51" s="45">
        <v>0</v>
      </c>
      <c r="P51" s="45">
        <v>674362.62</v>
      </c>
      <c r="Q51" s="45">
        <v>0</v>
      </c>
      <c r="R51" s="45">
        <f t="shared" si="7"/>
        <v>3984.764623609125</v>
      </c>
      <c r="S51" s="45">
        <v>10784.310000000001</v>
      </c>
      <c r="T51" s="71">
        <v>43830</v>
      </c>
    </row>
    <row r="52" spans="1:31" ht="15">
      <c r="A52" s="59" t="s">
        <v>110</v>
      </c>
      <c r="B52" s="47" t="s">
        <v>124</v>
      </c>
      <c r="C52" s="44">
        <v>1968</v>
      </c>
      <c r="D52" s="44">
        <v>2015</v>
      </c>
      <c r="E52" s="60" t="s">
        <v>129</v>
      </c>
      <c r="F52" s="44">
        <v>2</v>
      </c>
      <c r="G52" s="44">
        <v>1</v>
      </c>
      <c r="H52" s="45">
        <v>347.92</v>
      </c>
      <c r="I52" s="45">
        <v>323.52</v>
      </c>
      <c r="J52" s="45">
        <v>323.52</v>
      </c>
      <c r="K52" s="56">
        <v>13</v>
      </c>
      <c r="L52" s="45">
        <f>'Приложение 2'!C52</f>
        <v>144344</v>
      </c>
      <c r="M52" s="45">
        <v>0</v>
      </c>
      <c r="N52" s="45">
        <v>144344</v>
      </c>
      <c r="O52" s="45">
        <v>0</v>
      </c>
      <c r="P52" s="45">
        <v>0</v>
      </c>
      <c r="Q52" s="45">
        <v>0</v>
      </c>
      <c r="R52" s="45">
        <f t="shared" si="7"/>
        <v>446.1671612265084</v>
      </c>
      <c r="S52" s="45">
        <v>3587.06</v>
      </c>
      <c r="T52" s="71">
        <v>43830</v>
      </c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</row>
    <row r="53" spans="1:20" ht="15">
      <c r="A53" s="59" t="s">
        <v>111</v>
      </c>
      <c r="B53" s="47" t="s">
        <v>166</v>
      </c>
      <c r="C53" s="76">
        <v>1981</v>
      </c>
      <c r="D53" s="76">
        <v>2008</v>
      </c>
      <c r="E53" s="60" t="s">
        <v>131</v>
      </c>
      <c r="F53" s="44">
        <v>5</v>
      </c>
      <c r="G53" s="44">
        <v>4</v>
      </c>
      <c r="H53" s="45">
        <v>3305.6</v>
      </c>
      <c r="I53" s="45">
        <v>2131.4</v>
      </c>
      <c r="J53" s="45">
        <v>1948</v>
      </c>
      <c r="K53" s="56">
        <v>137</v>
      </c>
      <c r="L53" s="45">
        <f>'Приложение 2'!C53</f>
        <v>117158</v>
      </c>
      <c r="M53" s="45">
        <v>0</v>
      </c>
      <c r="N53" s="45">
        <v>55529.98</v>
      </c>
      <c r="O53" s="45">
        <v>0</v>
      </c>
      <c r="P53" s="45">
        <v>61628.02</v>
      </c>
      <c r="Q53" s="45">
        <v>0</v>
      </c>
      <c r="R53" s="45">
        <f t="shared" si="7"/>
        <v>54.9676269118889</v>
      </c>
      <c r="S53" s="45">
        <v>61.4</v>
      </c>
      <c r="T53" s="71">
        <v>43830</v>
      </c>
    </row>
    <row r="54" spans="1:31" ht="15">
      <c r="A54" s="59" t="s">
        <v>112</v>
      </c>
      <c r="B54" s="47" t="s">
        <v>125</v>
      </c>
      <c r="C54" s="44">
        <v>1968</v>
      </c>
      <c r="D54" s="44">
        <v>2015</v>
      </c>
      <c r="E54" s="60" t="s">
        <v>129</v>
      </c>
      <c r="F54" s="44">
        <v>2</v>
      </c>
      <c r="G54" s="44">
        <v>1</v>
      </c>
      <c r="H54" s="45">
        <v>362.58</v>
      </c>
      <c r="I54" s="45">
        <v>336.98</v>
      </c>
      <c r="J54" s="45">
        <v>86.8</v>
      </c>
      <c r="K54" s="56">
        <v>29</v>
      </c>
      <c r="L54" s="45">
        <f>'Приложение 2'!C54</f>
        <v>202243</v>
      </c>
      <c r="M54" s="45">
        <v>0</v>
      </c>
      <c r="N54" s="45">
        <v>93795.89</v>
      </c>
      <c r="O54" s="45">
        <v>0</v>
      </c>
      <c r="P54" s="45">
        <v>108447.11</v>
      </c>
      <c r="Q54" s="45">
        <v>0</v>
      </c>
      <c r="R54" s="45">
        <f t="shared" si="7"/>
        <v>600.1632144340911</v>
      </c>
      <c r="S54" s="45">
        <v>2363.93</v>
      </c>
      <c r="T54" s="71">
        <v>43830</v>
      </c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</row>
    <row r="55" spans="1:20" ht="15">
      <c r="A55" s="59" t="s">
        <v>113</v>
      </c>
      <c r="B55" s="47" t="s">
        <v>126</v>
      </c>
      <c r="C55" s="44">
        <v>1968</v>
      </c>
      <c r="D55" s="44">
        <v>2010</v>
      </c>
      <c r="E55" s="60" t="s">
        <v>129</v>
      </c>
      <c r="F55" s="44">
        <v>2</v>
      </c>
      <c r="G55" s="44">
        <v>1</v>
      </c>
      <c r="H55" s="45">
        <v>366.33</v>
      </c>
      <c r="I55" s="45">
        <v>340.73</v>
      </c>
      <c r="J55" s="45">
        <v>79.84</v>
      </c>
      <c r="K55" s="56">
        <v>19</v>
      </c>
      <c r="L55" s="45">
        <f>'Приложение 2'!C55</f>
        <v>255560</v>
      </c>
      <c r="M55" s="45">
        <v>0</v>
      </c>
      <c r="N55" s="45">
        <v>187584.38</v>
      </c>
      <c r="O55" s="45">
        <v>0</v>
      </c>
      <c r="P55" s="45">
        <v>67975.62</v>
      </c>
      <c r="Q55" s="45">
        <v>0</v>
      </c>
      <c r="R55" s="45">
        <f t="shared" si="7"/>
        <v>750.0366859390133</v>
      </c>
      <c r="S55" s="45">
        <v>5167.8099999999995</v>
      </c>
      <c r="T55" s="71">
        <v>43830</v>
      </c>
    </row>
    <row r="56" spans="1:31" ht="15">
      <c r="A56" s="59" t="s">
        <v>114</v>
      </c>
      <c r="B56" s="47" t="s">
        <v>122</v>
      </c>
      <c r="C56" s="44">
        <v>1967</v>
      </c>
      <c r="D56" s="44">
        <v>2015</v>
      </c>
      <c r="E56" s="60" t="s">
        <v>129</v>
      </c>
      <c r="F56" s="44">
        <v>2</v>
      </c>
      <c r="G56" s="44">
        <v>1</v>
      </c>
      <c r="H56" s="45">
        <v>347.31</v>
      </c>
      <c r="I56" s="81">
        <v>322.21</v>
      </c>
      <c r="J56" s="45">
        <v>113.5</v>
      </c>
      <c r="K56" s="56">
        <v>29</v>
      </c>
      <c r="L56" s="45">
        <f>'Приложение 2'!C56</f>
        <v>107541</v>
      </c>
      <c r="M56" s="45">
        <v>0</v>
      </c>
      <c r="N56" s="45">
        <v>105237.97</v>
      </c>
      <c r="O56" s="45">
        <v>0</v>
      </c>
      <c r="P56" s="45">
        <v>2303.03</v>
      </c>
      <c r="Q56" s="45">
        <v>0</v>
      </c>
      <c r="R56" s="45">
        <f t="shared" si="7"/>
        <v>333.76059091896593</v>
      </c>
      <c r="S56" s="45">
        <v>2363.93</v>
      </c>
      <c r="T56" s="71">
        <v>43830</v>
      </c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</row>
  </sheetData>
  <sheetProtection/>
  <mergeCells count="26">
    <mergeCell ref="S4:S6"/>
    <mergeCell ref="T4:T7"/>
    <mergeCell ref="L5:L6"/>
    <mergeCell ref="G4:G7"/>
    <mergeCell ref="I4:J4"/>
    <mergeCell ref="F4:F7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I2:T2"/>
    <mergeCell ref="E4:E7"/>
    <mergeCell ref="A10:T10"/>
    <mergeCell ref="A43:T43"/>
    <mergeCell ref="A31:T31"/>
    <mergeCell ref="L4:Q4"/>
    <mergeCell ref="M5:Q5"/>
    <mergeCell ref="D5:D7"/>
    <mergeCell ref="I5:I6"/>
    <mergeCell ref="A9:B9"/>
  </mergeCells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7"/>
  <sheetViews>
    <sheetView view="pageBreakPreview" zoomScale="80" zoomScaleNormal="84" zoomScaleSheetLayoutView="80" zoomScalePageLayoutView="0" workbookViewId="0" topLeftCell="A1">
      <pane ySplit="6" topLeftCell="A28" activePane="bottomLeft" state="frozen"/>
      <selection pane="topLeft" activeCell="B1" sqref="B1"/>
      <selection pane="bottomLeft" activeCell="A3" sqref="A3:V3"/>
    </sheetView>
  </sheetViews>
  <sheetFormatPr defaultColWidth="9.140625" defaultRowHeight="15"/>
  <cols>
    <col min="1" max="1" width="6.57421875" style="3" bestFit="1" customWidth="1"/>
    <col min="2" max="2" width="56.8515625" style="42" customWidth="1"/>
    <col min="3" max="3" width="14.57421875" style="3" customWidth="1"/>
    <col min="4" max="4" width="18.28125" style="3" customWidth="1"/>
    <col min="5" max="5" width="15.00390625" style="3" customWidth="1"/>
    <col min="6" max="6" width="13.8515625" style="3" customWidth="1"/>
    <col min="7" max="7" width="13.140625" style="3" customWidth="1"/>
    <col min="8" max="8" width="15.8515625" style="3" customWidth="1"/>
    <col min="9" max="9" width="13.28125" style="3" customWidth="1"/>
    <col min="10" max="10" width="6.8515625" style="3" customWidth="1"/>
    <col min="11" max="11" width="7.57421875" style="3" customWidth="1"/>
    <col min="12" max="12" width="7.7109375" style="3" customWidth="1"/>
    <col min="13" max="13" width="13.421875" style="3" customWidth="1"/>
    <col min="14" max="14" width="9.140625" style="3" customWidth="1"/>
    <col min="15" max="15" width="8.57421875" style="3" customWidth="1"/>
    <col min="16" max="16" width="8.28125" style="3" customWidth="1"/>
    <col min="17" max="17" width="12.00390625" style="3" customWidth="1"/>
    <col min="18" max="18" width="7.57421875" style="3" customWidth="1"/>
    <col min="19" max="19" width="7.140625" style="3" customWidth="1"/>
    <col min="20" max="20" width="7.7109375" style="3" customWidth="1"/>
    <col min="21" max="21" width="7.00390625" style="3" customWidth="1"/>
    <col min="22" max="22" width="13.7109375" style="36" customWidth="1"/>
    <col min="23" max="23" width="6.57421875" style="3" hidden="1" customWidth="1"/>
    <col min="24" max="32" width="0" style="3" hidden="1" customWidth="1"/>
    <col min="33" max="33" width="9.140625" style="3" customWidth="1"/>
    <col min="34" max="71" width="9.140625" style="36" customWidth="1"/>
    <col min="72" max="16384" width="9.140625" style="3" customWidth="1"/>
  </cols>
  <sheetData>
    <row r="1" spans="1:22" ht="36" customHeight="1">
      <c r="A1"/>
      <c r="B1" s="39"/>
      <c r="C1"/>
      <c r="D1"/>
      <c r="E1"/>
      <c r="F1"/>
      <c r="G1"/>
      <c r="H1"/>
      <c r="I1"/>
      <c r="J1"/>
      <c r="K1"/>
      <c r="L1"/>
      <c r="M1" s="123" t="s">
        <v>121</v>
      </c>
      <c r="N1" s="123"/>
      <c r="O1" s="123"/>
      <c r="P1" s="123"/>
      <c r="Q1" s="123"/>
      <c r="R1" s="123"/>
      <c r="S1" s="123"/>
      <c r="T1" s="123"/>
      <c r="U1" s="123"/>
      <c r="V1" s="123"/>
    </row>
    <row r="2" spans="1:22" ht="36" customHeight="1">
      <c r="A2"/>
      <c r="B2" s="39"/>
      <c r="C2"/>
      <c r="D2"/>
      <c r="E2"/>
      <c r="F2"/>
      <c r="G2"/>
      <c r="H2"/>
      <c r="I2"/>
      <c r="J2"/>
      <c r="K2"/>
      <c r="L2"/>
      <c r="M2" s="123" t="s">
        <v>170</v>
      </c>
      <c r="N2" s="123"/>
      <c r="O2" s="123"/>
      <c r="P2" s="123"/>
      <c r="Q2" s="123"/>
      <c r="R2" s="123"/>
      <c r="S2" s="123"/>
      <c r="T2" s="123"/>
      <c r="U2" s="123"/>
      <c r="V2" s="123"/>
    </row>
    <row r="3" spans="1:22" ht="50.25" customHeight="1">
      <c r="A3" s="121" t="s">
        <v>81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</row>
    <row r="4" spans="1:71" s="17" customFormat="1" ht="33" customHeight="1">
      <c r="A4" s="117" t="s">
        <v>28</v>
      </c>
      <c r="B4" s="118" t="s">
        <v>1</v>
      </c>
      <c r="C4" s="117" t="s">
        <v>29</v>
      </c>
      <c r="D4" s="119" t="s">
        <v>30</v>
      </c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20" t="s">
        <v>47</v>
      </c>
      <c r="U4" s="120"/>
      <c r="V4" s="120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</row>
    <row r="5" spans="1:71" s="2" customFormat="1" ht="15" customHeight="1">
      <c r="A5" s="117"/>
      <c r="B5" s="118"/>
      <c r="C5" s="117"/>
      <c r="D5" s="122" t="s">
        <v>31</v>
      </c>
      <c r="E5" s="122"/>
      <c r="F5" s="122"/>
      <c r="G5" s="122"/>
      <c r="H5" s="122"/>
      <c r="I5" s="122"/>
      <c r="J5" s="117" t="s">
        <v>32</v>
      </c>
      <c r="K5" s="117"/>
      <c r="L5" s="117" t="s">
        <v>33</v>
      </c>
      <c r="M5" s="117"/>
      <c r="N5" s="117" t="s">
        <v>34</v>
      </c>
      <c r="O5" s="117"/>
      <c r="P5" s="117" t="s">
        <v>35</v>
      </c>
      <c r="Q5" s="117"/>
      <c r="R5" s="117" t="s">
        <v>36</v>
      </c>
      <c r="S5" s="117"/>
      <c r="T5" s="117" t="s">
        <v>48</v>
      </c>
      <c r="U5" s="117" t="s">
        <v>49</v>
      </c>
      <c r="V5" s="117" t="s">
        <v>160</v>
      </c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</row>
    <row r="6" spans="1:71" s="2" customFormat="1" ht="47.25" customHeight="1">
      <c r="A6" s="117"/>
      <c r="B6" s="118"/>
      <c r="C6" s="117"/>
      <c r="D6" s="83" t="s">
        <v>53</v>
      </c>
      <c r="E6" s="83" t="s">
        <v>54</v>
      </c>
      <c r="F6" s="83" t="s">
        <v>55</v>
      </c>
      <c r="G6" s="83" t="s">
        <v>56</v>
      </c>
      <c r="H6" s="83" t="s">
        <v>59</v>
      </c>
      <c r="I6" s="83" t="s">
        <v>58</v>
      </c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</row>
    <row r="7" spans="1:71" s="2" customFormat="1" ht="15">
      <c r="A7" s="83"/>
      <c r="B7" s="84"/>
      <c r="C7" s="83" t="s">
        <v>24</v>
      </c>
      <c r="D7" s="83" t="s">
        <v>24</v>
      </c>
      <c r="E7" s="83" t="s">
        <v>24</v>
      </c>
      <c r="F7" s="83" t="s">
        <v>24</v>
      </c>
      <c r="G7" s="83" t="s">
        <v>24</v>
      </c>
      <c r="H7" s="83" t="s">
        <v>24</v>
      </c>
      <c r="I7" s="83" t="s">
        <v>24</v>
      </c>
      <c r="J7" s="83" t="s">
        <v>37</v>
      </c>
      <c r="K7" s="83" t="s">
        <v>24</v>
      </c>
      <c r="L7" s="83" t="s">
        <v>38</v>
      </c>
      <c r="M7" s="83" t="s">
        <v>24</v>
      </c>
      <c r="N7" s="83" t="s">
        <v>38</v>
      </c>
      <c r="O7" s="83" t="s">
        <v>24</v>
      </c>
      <c r="P7" s="83" t="s">
        <v>38</v>
      </c>
      <c r="Q7" s="83" t="s">
        <v>24</v>
      </c>
      <c r="R7" s="83" t="s">
        <v>39</v>
      </c>
      <c r="S7" s="83" t="s">
        <v>24</v>
      </c>
      <c r="T7" s="83" t="s">
        <v>24</v>
      </c>
      <c r="U7" s="83" t="s">
        <v>40</v>
      </c>
      <c r="V7" s="83" t="s">
        <v>24</v>
      </c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</row>
    <row r="8" spans="1:71" s="2" customFormat="1" ht="15">
      <c r="A8" s="85">
        <v>1</v>
      </c>
      <c r="B8" s="86">
        <v>2</v>
      </c>
      <c r="C8" s="85">
        <v>3</v>
      </c>
      <c r="D8" s="85">
        <v>4</v>
      </c>
      <c r="E8" s="85" t="s">
        <v>41</v>
      </c>
      <c r="F8" s="85" t="s">
        <v>42</v>
      </c>
      <c r="G8" s="85" t="s">
        <v>43</v>
      </c>
      <c r="H8" s="85" t="s">
        <v>44</v>
      </c>
      <c r="I8" s="85" t="s">
        <v>45</v>
      </c>
      <c r="J8" s="85">
        <v>5</v>
      </c>
      <c r="K8" s="85">
        <v>6</v>
      </c>
      <c r="L8" s="85">
        <v>7</v>
      </c>
      <c r="M8" s="85">
        <v>8</v>
      </c>
      <c r="N8" s="85">
        <v>9</v>
      </c>
      <c r="O8" s="85">
        <v>10</v>
      </c>
      <c r="P8" s="85">
        <v>11</v>
      </c>
      <c r="Q8" s="85">
        <v>12</v>
      </c>
      <c r="R8" s="85">
        <v>13</v>
      </c>
      <c r="S8" s="85">
        <v>14</v>
      </c>
      <c r="T8" s="85">
        <v>15</v>
      </c>
      <c r="U8" s="85">
        <v>16</v>
      </c>
      <c r="V8" s="85">
        <v>18</v>
      </c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</row>
    <row r="9" spans="1:71" s="6" customFormat="1" ht="15">
      <c r="A9" s="116" t="s">
        <v>60</v>
      </c>
      <c r="B9" s="116"/>
      <c r="C9" s="31">
        <f aca="true" t="shared" si="0" ref="C9:V9">C11+C32+C44</f>
        <v>14545420.17</v>
      </c>
      <c r="D9" s="31">
        <f t="shared" si="0"/>
        <v>5832209.17</v>
      </c>
      <c r="E9" s="31">
        <f t="shared" si="0"/>
        <v>686387</v>
      </c>
      <c r="F9" s="31">
        <f t="shared" si="0"/>
        <v>502567</v>
      </c>
      <c r="G9" s="31">
        <f t="shared" si="0"/>
        <v>0</v>
      </c>
      <c r="H9" s="31">
        <f t="shared" si="0"/>
        <v>1778434</v>
      </c>
      <c r="I9" s="31">
        <f t="shared" si="0"/>
        <v>2864821.17</v>
      </c>
      <c r="J9" s="31">
        <f t="shared" si="0"/>
        <v>0</v>
      </c>
      <c r="K9" s="31">
        <f t="shared" si="0"/>
        <v>0</v>
      </c>
      <c r="L9" s="31">
        <f t="shared" si="0"/>
        <v>480</v>
      </c>
      <c r="M9" s="31">
        <f t="shared" si="0"/>
        <v>5304823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3408388</v>
      </c>
      <c r="W9" s="6" t="s">
        <v>152</v>
      </c>
      <c r="X9" s="2" t="s">
        <v>153</v>
      </c>
      <c r="Y9" s="2" t="s">
        <v>154</v>
      </c>
      <c r="Z9" s="2" t="s">
        <v>155</v>
      </c>
      <c r="AA9" s="2" t="s">
        <v>156</v>
      </c>
      <c r="AB9" s="2" t="s">
        <v>157</v>
      </c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</row>
    <row r="10" spans="1:71" s="6" customFormat="1" ht="14.25" customHeight="1">
      <c r="A10" s="115" t="s">
        <v>65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X10" s="2"/>
      <c r="Y10" s="2"/>
      <c r="Z10" s="2"/>
      <c r="AA10" s="2"/>
      <c r="AB10" s="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</row>
    <row r="11" spans="1:71" s="6" customFormat="1" ht="14.25" customHeight="1">
      <c r="A11" s="30" t="s">
        <v>57</v>
      </c>
      <c r="B11" s="41" t="s">
        <v>83</v>
      </c>
      <c r="C11" s="31">
        <f>SUM(C12:C30)</f>
        <v>7468007</v>
      </c>
      <c r="D11" s="31">
        <f aca="true" t="shared" si="1" ref="D11:U11">SUM(D12:D30)</f>
        <v>0</v>
      </c>
      <c r="E11" s="31">
        <f t="shared" si="1"/>
        <v>0</v>
      </c>
      <c r="F11" s="31">
        <f t="shared" si="1"/>
        <v>0</v>
      </c>
      <c r="G11" s="31">
        <f t="shared" si="1"/>
        <v>0</v>
      </c>
      <c r="H11" s="31">
        <f t="shared" si="1"/>
        <v>0</v>
      </c>
      <c r="I11" s="31">
        <f t="shared" si="1"/>
        <v>0</v>
      </c>
      <c r="J11" s="31">
        <f t="shared" si="1"/>
        <v>0</v>
      </c>
      <c r="K11" s="31">
        <f t="shared" si="1"/>
        <v>0</v>
      </c>
      <c r="L11" s="31">
        <f t="shared" si="1"/>
        <v>480</v>
      </c>
      <c r="M11" s="31">
        <f>SUM(M12:M30)</f>
        <v>5304823</v>
      </c>
      <c r="N11" s="31">
        <f t="shared" si="1"/>
        <v>0</v>
      </c>
      <c r="O11" s="31">
        <f t="shared" si="1"/>
        <v>0</v>
      </c>
      <c r="P11" s="31">
        <f t="shared" si="1"/>
        <v>0</v>
      </c>
      <c r="Q11" s="31">
        <f t="shared" si="1"/>
        <v>0</v>
      </c>
      <c r="R11" s="31">
        <f t="shared" si="1"/>
        <v>0</v>
      </c>
      <c r="S11" s="31">
        <f t="shared" si="1"/>
        <v>0</v>
      </c>
      <c r="T11" s="31">
        <f t="shared" si="1"/>
        <v>0</v>
      </c>
      <c r="U11" s="31">
        <f t="shared" si="1"/>
        <v>0</v>
      </c>
      <c r="V11" s="31">
        <f>V12+V13+V14+V15+V16+V17+V18+V19+V20+V21+V22+V23+V24+V25+V26+V27+V28+V29+V30</f>
        <v>2163184</v>
      </c>
      <c r="W11" s="2"/>
      <c r="X11" s="2"/>
      <c r="Y11" s="2"/>
      <c r="Z11" s="2"/>
      <c r="AA11" s="2"/>
      <c r="AB11" s="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</row>
    <row r="12" spans="1:71" s="32" customFormat="1" ht="15" customHeight="1">
      <c r="A12" s="29" t="s">
        <v>46</v>
      </c>
      <c r="B12" s="26" t="s">
        <v>136</v>
      </c>
      <c r="C12" s="27">
        <f>D12+M12+Q12+V12</f>
        <v>1529123</v>
      </c>
      <c r="D12" s="27">
        <f>SUM(E12:I12)</f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28">
        <v>0</v>
      </c>
      <c r="K12" s="28">
        <v>0</v>
      </c>
      <c r="L12" s="27">
        <v>160</v>
      </c>
      <c r="M12" s="27">
        <v>1225619</v>
      </c>
      <c r="N12" s="28">
        <v>0</v>
      </c>
      <c r="O12" s="28">
        <v>0</v>
      </c>
      <c r="P12" s="27">
        <v>0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  <c r="V12" s="27">
        <v>303504</v>
      </c>
      <c r="W12" s="32">
        <v>62385</v>
      </c>
      <c r="X12" s="32">
        <v>47866</v>
      </c>
      <c r="Y12" s="32">
        <v>47866</v>
      </c>
      <c r="Z12" s="32">
        <v>47866</v>
      </c>
      <c r="AA12" s="32">
        <v>63821</v>
      </c>
      <c r="AB12" s="32">
        <v>81308</v>
      </c>
      <c r="AC12" s="32" t="s">
        <v>99</v>
      </c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</row>
    <row r="13" spans="1:71" s="32" customFormat="1" ht="15" customHeight="1">
      <c r="A13" s="29" t="s">
        <v>68</v>
      </c>
      <c r="B13" s="26" t="s">
        <v>137</v>
      </c>
      <c r="C13" s="27">
        <f aca="true" t="shared" si="2" ref="C13:C30">D13+M13+Q13+V13</f>
        <v>144597</v>
      </c>
      <c r="D13" s="27">
        <f aca="true" t="shared" si="3" ref="D13:D30">SUM(E13:I13)</f>
        <v>0</v>
      </c>
      <c r="E13" s="27">
        <v>0</v>
      </c>
      <c r="F13" s="31">
        <v>0</v>
      </c>
      <c r="G13" s="27">
        <v>0</v>
      </c>
      <c r="H13" s="31">
        <v>0</v>
      </c>
      <c r="I13" s="31">
        <v>0</v>
      </c>
      <c r="J13" s="28">
        <v>0</v>
      </c>
      <c r="K13" s="28">
        <v>0</v>
      </c>
      <c r="L13" s="27">
        <v>0</v>
      </c>
      <c r="M13" s="27">
        <v>0</v>
      </c>
      <c r="N13" s="28">
        <v>0</v>
      </c>
      <c r="O13" s="28">
        <v>0</v>
      </c>
      <c r="P13" s="27">
        <v>0</v>
      </c>
      <c r="Q13" s="27">
        <v>0</v>
      </c>
      <c r="R13" s="27">
        <v>0</v>
      </c>
      <c r="S13" s="27">
        <v>0</v>
      </c>
      <c r="T13" s="27">
        <v>0</v>
      </c>
      <c r="U13" s="27">
        <v>0</v>
      </c>
      <c r="V13" s="27">
        <v>144597</v>
      </c>
      <c r="X13" s="32">
        <v>50184</v>
      </c>
      <c r="Z13" s="32">
        <v>50184</v>
      </c>
      <c r="AA13" s="32">
        <v>66912</v>
      </c>
      <c r="AC13" s="32" t="s">
        <v>98</v>
      </c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</row>
    <row r="14" spans="1:71" s="32" customFormat="1" ht="15" customHeight="1">
      <c r="A14" s="29" t="s">
        <v>69</v>
      </c>
      <c r="B14" s="26" t="s">
        <v>139</v>
      </c>
      <c r="C14" s="27">
        <f t="shared" si="2"/>
        <v>101222</v>
      </c>
      <c r="D14" s="27">
        <f t="shared" si="3"/>
        <v>0</v>
      </c>
      <c r="E14" s="27">
        <v>0</v>
      </c>
      <c r="F14" s="27">
        <v>0</v>
      </c>
      <c r="G14" s="27">
        <v>0</v>
      </c>
      <c r="H14" s="31">
        <v>0</v>
      </c>
      <c r="I14" s="31">
        <v>0</v>
      </c>
      <c r="J14" s="28">
        <v>0</v>
      </c>
      <c r="K14" s="28">
        <v>0</v>
      </c>
      <c r="L14" s="27">
        <v>0</v>
      </c>
      <c r="M14" s="27">
        <v>0</v>
      </c>
      <c r="N14" s="28">
        <v>0</v>
      </c>
      <c r="O14" s="28">
        <v>0</v>
      </c>
      <c r="P14" s="27">
        <v>0</v>
      </c>
      <c r="Q14" s="27">
        <v>0</v>
      </c>
      <c r="R14" s="27">
        <v>0</v>
      </c>
      <c r="S14" s="27">
        <v>0</v>
      </c>
      <c r="T14" s="27">
        <v>0</v>
      </c>
      <c r="U14" s="27">
        <v>0</v>
      </c>
      <c r="V14" s="27">
        <v>101222</v>
      </c>
      <c r="Z14" s="32">
        <v>50186</v>
      </c>
      <c r="AA14" s="32">
        <v>66915</v>
      </c>
      <c r="AC14" s="32" t="s">
        <v>100</v>
      </c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</row>
    <row r="15" spans="1:71" s="32" customFormat="1" ht="15" customHeight="1">
      <c r="A15" s="29" t="s">
        <v>86</v>
      </c>
      <c r="B15" s="26" t="s">
        <v>140</v>
      </c>
      <c r="C15" s="27">
        <f t="shared" si="2"/>
        <v>57912</v>
      </c>
      <c r="D15" s="27">
        <f t="shared" si="3"/>
        <v>0</v>
      </c>
      <c r="E15" s="27">
        <v>0</v>
      </c>
      <c r="F15" s="27">
        <v>0</v>
      </c>
      <c r="G15" s="27">
        <v>0</v>
      </c>
      <c r="H15" s="27">
        <v>0</v>
      </c>
      <c r="I15" s="31">
        <v>0</v>
      </c>
      <c r="J15" s="28">
        <v>0</v>
      </c>
      <c r="K15" s="28">
        <v>0</v>
      </c>
      <c r="L15" s="27">
        <v>0</v>
      </c>
      <c r="M15" s="27">
        <v>0</v>
      </c>
      <c r="N15" s="28">
        <v>0</v>
      </c>
      <c r="O15" s="28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  <c r="V15" s="27">
        <v>57912</v>
      </c>
      <c r="AA15" s="32">
        <v>66997</v>
      </c>
      <c r="AC15" s="32" t="s">
        <v>158</v>
      </c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</row>
    <row r="16" spans="1:71" s="32" customFormat="1" ht="15" customHeight="1">
      <c r="A16" s="29" t="s">
        <v>87</v>
      </c>
      <c r="B16" s="33" t="s">
        <v>141</v>
      </c>
      <c r="C16" s="27">
        <f t="shared" si="2"/>
        <v>101224</v>
      </c>
      <c r="D16" s="27">
        <f t="shared" si="3"/>
        <v>0</v>
      </c>
      <c r="E16" s="27">
        <v>0</v>
      </c>
      <c r="F16" s="27">
        <v>0</v>
      </c>
      <c r="G16" s="27">
        <v>0</v>
      </c>
      <c r="H16" s="31">
        <v>0</v>
      </c>
      <c r="I16" s="31">
        <v>0</v>
      </c>
      <c r="J16" s="28">
        <v>0</v>
      </c>
      <c r="K16" s="28">
        <v>0</v>
      </c>
      <c r="L16" s="27">
        <v>0</v>
      </c>
      <c r="M16" s="27">
        <v>0</v>
      </c>
      <c r="N16" s="28">
        <v>0</v>
      </c>
      <c r="O16" s="28">
        <v>0</v>
      </c>
      <c r="P16" s="27">
        <v>0</v>
      </c>
      <c r="Q16" s="27">
        <v>0</v>
      </c>
      <c r="R16" s="27">
        <v>0</v>
      </c>
      <c r="S16" s="27">
        <v>0</v>
      </c>
      <c r="T16" s="27">
        <v>0</v>
      </c>
      <c r="U16" s="27">
        <v>0</v>
      </c>
      <c r="V16" s="27">
        <v>101224</v>
      </c>
      <c r="Z16" s="32">
        <v>50187</v>
      </c>
      <c r="AA16" s="32">
        <v>66915</v>
      </c>
      <c r="AC16" s="32" t="s">
        <v>100</v>
      </c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</row>
    <row r="17" spans="1:71" s="32" customFormat="1" ht="15" customHeight="1">
      <c r="A17" s="29" t="s">
        <v>88</v>
      </c>
      <c r="B17" s="26" t="s">
        <v>143</v>
      </c>
      <c r="C17" s="27">
        <f>D17+M17+O17+Q17+V17</f>
        <v>97452</v>
      </c>
      <c r="D17" s="27">
        <f t="shared" si="3"/>
        <v>0</v>
      </c>
      <c r="E17" s="27">
        <v>0</v>
      </c>
      <c r="F17" s="31">
        <v>0</v>
      </c>
      <c r="G17" s="27">
        <v>0</v>
      </c>
      <c r="H17" s="27">
        <v>0</v>
      </c>
      <c r="I17" s="31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7">
        <v>0</v>
      </c>
      <c r="U17" s="27">
        <v>0</v>
      </c>
      <c r="V17" s="27">
        <v>97452</v>
      </c>
      <c r="X17" s="32">
        <v>48317</v>
      </c>
      <c r="AA17" s="32">
        <v>64422</v>
      </c>
      <c r="AC17" s="32" t="s">
        <v>146</v>
      </c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</row>
    <row r="18" spans="1:71" s="32" customFormat="1" ht="15" customHeight="1">
      <c r="A18" s="29" t="s">
        <v>89</v>
      </c>
      <c r="B18" s="26" t="s">
        <v>144</v>
      </c>
      <c r="C18" s="27">
        <f>D18+M18+O18+Q18+V18</f>
        <v>156806</v>
      </c>
      <c r="D18" s="27">
        <f>SUM(E18:I18)</f>
        <v>0</v>
      </c>
      <c r="E18" s="31">
        <v>0</v>
      </c>
      <c r="F18" s="27">
        <v>0</v>
      </c>
      <c r="G18" s="27">
        <v>0</v>
      </c>
      <c r="H18" s="31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7">
        <v>0</v>
      </c>
      <c r="U18" s="27">
        <v>0</v>
      </c>
      <c r="V18" s="27">
        <v>156806</v>
      </c>
      <c r="W18" s="32">
        <v>102671</v>
      </c>
      <c r="Z18" s="32">
        <v>78776</v>
      </c>
      <c r="AC18" s="32" t="s">
        <v>145</v>
      </c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</row>
    <row r="19" spans="1:71" s="32" customFormat="1" ht="15" customHeight="1">
      <c r="A19" s="29" t="s">
        <v>92</v>
      </c>
      <c r="B19" s="26" t="s">
        <v>138</v>
      </c>
      <c r="C19" s="27">
        <f t="shared" si="2"/>
        <v>1840975</v>
      </c>
      <c r="D19" s="27">
        <f t="shared" si="3"/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8">
        <v>0</v>
      </c>
      <c r="K19" s="28">
        <v>0</v>
      </c>
      <c r="L19" s="27">
        <v>160</v>
      </c>
      <c r="M19" s="27">
        <v>1811863</v>
      </c>
      <c r="N19" s="28">
        <v>0</v>
      </c>
      <c r="O19" s="28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29112</v>
      </c>
      <c r="AB19" s="32">
        <v>33679</v>
      </c>
      <c r="AC19" s="32" t="s">
        <v>101</v>
      </c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</row>
    <row r="20" spans="1:71" s="32" customFormat="1" ht="15" customHeight="1">
      <c r="A20" s="29" t="s">
        <v>93</v>
      </c>
      <c r="B20" s="33" t="s">
        <v>135</v>
      </c>
      <c r="C20" s="27">
        <f t="shared" si="2"/>
        <v>193683</v>
      </c>
      <c r="D20" s="27">
        <f t="shared" si="3"/>
        <v>0</v>
      </c>
      <c r="E20" s="31">
        <v>0</v>
      </c>
      <c r="F20" s="31">
        <v>0</v>
      </c>
      <c r="G20" s="27">
        <v>0</v>
      </c>
      <c r="H20" s="31">
        <v>0</v>
      </c>
      <c r="I20" s="31">
        <v>0</v>
      </c>
      <c r="J20" s="28">
        <v>0</v>
      </c>
      <c r="K20" s="28">
        <v>0</v>
      </c>
      <c r="L20" s="27">
        <v>0</v>
      </c>
      <c r="M20" s="27">
        <v>0</v>
      </c>
      <c r="N20" s="28">
        <v>0</v>
      </c>
      <c r="O20" s="28">
        <v>0</v>
      </c>
      <c r="P20" s="27">
        <v>0</v>
      </c>
      <c r="Q20" s="27">
        <v>0</v>
      </c>
      <c r="R20" s="27">
        <v>0</v>
      </c>
      <c r="S20" s="27">
        <v>0</v>
      </c>
      <c r="T20" s="27">
        <v>0</v>
      </c>
      <c r="U20" s="27">
        <v>0</v>
      </c>
      <c r="V20" s="27">
        <v>193683</v>
      </c>
      <c r="W20" s="32">
        <v>62983</v>
      </c>
      <c r="X20" s="32">
        <v>48325</v>
      </c>
      <c r="Z20" s="32">
        <v>48325</v>
      </c>
      <c r="AA20" s="32">
        <v>64433</v>
      </c>
      <c r="AC20" s="32" t="s">
        <v>97</v>
      </c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</row>
    <row r="21" spans="1:71" s="32" customFormat="1" ht="15" customHeight="1">
      <c r="A21" s="29" t="s">
        <v>102</v>
      </c>
      <c r="B21" s="26" t="s">
        <v>122</v>
      </c>
      <c r="C21" s="27">
        <f t="shared" si="2"/>
        <v>97474</v>
      </c>
      <c r="D21" s="27">
        <f t="shared" si="3"/>
        <v>0</v>
      </c>
      <c r="E21" s="27">
        <v>0</v>
      </c>
      <c r="F21" s="27">
        <v>0</v>
      </c>
      <c r="G21" s="27">
        <v>0</v>
      </c>
      <c r="H21" s="31">
        <v>0</v>
      </c>
      <c r="I21" s="31">
        <v>0</v>
      </c>
      <c r="J21" s="28">
        <v>0</v>
      </c>
      <c r="K21" s="28">
        <v>0</v>
      </c>
      <c r="L21" s="27">
        <v>0</v>
      </c>
      <c r="M21" s="27">
        <v>0</v>
      </c>
      <c r="N21" s="28">
        <v>0</v>
      </c>
      <c r="O21" s="28">
        <v>0</v>
      </c>
      <c r="P21" s="27">
        <v>0</v>
      </c>
      <c r="Q21" s="27">
        <v>0</v>
      </c>
      <c r="R21" s="27">
        <v>0</v>
      </c>
      <c r="S21" s="27">
        <v>0</v>
      </c>
      <c r="T21" s="27">
        <v>0</v>
      </c>
      <c r="U21" s="27">
        <v>0</v>
      </c>
      <c r="V21" s="27">
        <v>97474</v>
      </c>
      <c r="Z21" s="32">
        <v>48327</v>
      </c>
      <c r="AA21" s="32">
        <v>64437</v>
      </c>
      <c r="AC21" s="32" t="s">
        <v>100</v>
      </c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</row>
    <row r="22" spans="1:71" s="32" customFormat="1" ht="15" customHeight="1">
      <c r="A22" s="29" t="s">
        <v>94</v>
      </c>
      <c r="B22" s="33" t="s">
        <v>132</v>
      </c>
      <c r="C22" s="27">
        <f t="shared" si="2"/>
        <v>2435987</v>
      </c>
      <c r="D22" s="27">
        <f t="shared" si="3"/>
        <v>0</v>
      </c>
      <c r="E22" s="27">
        <v>0</v>
      </c>
      <c r="F22" s="27">
        <v>0</v>
      </c>
      <c r="G22" s="27">
        <v>0</v>
      </c>
      <c r="H22" s="31">
        <v>0</v>
      </c>
      <c r="I22" s="31">
        <v>0</v>
      </c>
      <c r="J22" s="27">
        <v>0</v>
      </c>
      <c r="K22" s="27">
        <v>0</v>
      </c>
      <c r="L22" s="27">
        <v>160</v>
      </c>
      <c r="M22" s="27">
        <v>2267341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7">
        <v>0</v>
      </c>
      <c r="U22" s="27">
        <v>0</v>
      </c>
      <c r="V22" s="27">
        <v>168646</v>
      </c>
      <c r="Z22" s="32">
        <v>48388</v>
      </c>
      <c r="AA22" s="32">
        <v>64517</v>
      </c>
      <c r="AB22" s="32">
        <v>82195</v>
      </c>
      <c r="AC22" s="32" t="s">
        <v>96</v>
      </c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</row>
    <row r="23" spans="1:71" s="32" customFormat="1" ht="15" customHeight="1">
      <c r="A23" s="29" t="s">
        <v>103</v>
      </c>
      <c r="B23" s="33" t="s">
        <v>134</v>
      </c>
      <c r="C23" s="27">
        <f t="shared" si="2"/>
        <v>97543</v>
      </c>
      <c r="D23" s="27">
        <f t="shared" si="3"/>
        <v>0</v>
      </c>
      <c r="E23" s="27">
        <v>0</v>
      </c>
      <c r="F23" s="27">
        <v>0</v>
      </c>
      <c r="G23" s="27">
        <v>0</v>
      </c>
      <c r="H23" s="31">
        <v>0</v>
      </c>
      <c r="I23" s="31">
        <v>0</v>
      </c>
      <c r="J23" s="28">
        <v>0</v>
      </c>
      <c r="K23" s="28">
        <v>0</v>
      </c>
      <c r="L23" s="27">
        <v>0</v>
      </c>
      <c r="M23" s="27">
        <v>0</v>
      </c>
      <c r="N23" s="28">
        <v>0</v>
      </c>
      <c r="O23" s="28">
        <v>0</v>
      </c>
      <c r="P23" s="27">
        <v>0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  <c r="V23" s="27">
        <v>97543</v>
      </c>
      <c r="Z23" s="32">
        <v>48361</v>
      </c>
      <c r="AA23" s="32">
        <v>64482</v>
      </c>
      <c r="AC23" s="32" t="s">
        <v>95</v>
      </c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</row>
    <row r="24" spans="1:71" s="32" customFormat="1" ht="15" customHeight="1">
      <c r="A24" s="29" t="s">
        <v>104</v>
      </c>
      <c r="B24" s="33" t="s">
        <v>133</v>
      </c>
      <c r="C24" s="27">
        <f t="shared" si="2"/>
        <v>97510</v>
      </c>
      <c r="D24" s="27">
        <f t="shared" si="3"/>
        <v>0</v>
      </c>
      <c r="E24" s="27">
        <v>0</v>
      </c>
      <c r="F24" s="27">
        <v>0</v>
      </c>
      <c r="G24" s="27">
        <v>0</v>
      </c>
      <c r="H24" s="31">
        <v>0</v>
      </c>
      <c r="I24" s="31">
        <v>0</v>
      </c>
      <c r="J24" s="28">
        <v>0</v>
      </c>
      <c r="K24" s="28">
        <v>0</v>
      </c>
      <c r="L24" s="27">
        <v>0</v>
      </c>
      <c r="M24" s="27">
        <v>0</v>
      </c>
      <c r="N24" s="28">
        <v>0</v>
      </c>
      <c r="O24" s="28">
        <v>0</v>
      </c>
      <c r="P24" s="27">
        <v>0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97510</v>
      </c>
      <c r="Z24" s="32">
        <v>48346</v>
      </c>
      <c r="AA24" s="32">
        <v>64461</v>
      </c>
      <c r="AC24" s="32" t="s">
        <v>95</v>
      </c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</row>
    <row r="25" spans="1:71" s="32" customFormat="1" ht="15" customHeight="1">
      <c r="A25" s="29" t="s">
        <v>105</v>
      </c>
      <c r="B25" s="26" t="s">
        <v>123</v>
      </c>
      <c r="C25" s="27">
        <f t="shared" si="2"/>
        <v>41787</v>
      </c>
      <c r="D25" s="27">
        <f t="shared" si="3"/>
        <v>0</v>
      </c>
      <c r="E25" s="27">
        <v>0</v>
      </c>
      <c r="F25" s="27">
        <v>0</v>
      </c>
      <c r="G25" s="27">
        <v>0</v>
      </c>
      <c r="H25" s="31">
        <v>0</v>
      </c>
      <c r="I25" s="27">
        <v>0</v>
      </c>
      <c r="J25" s="28">
        <v>0</v>
      </c>
      <c r="K25" s="28">
        <v>0</v>
      </c>
      <c r="L25" s="27">
        <v>0</v>
      </c>
      <c r="M25" s="27">
        <v>0</v>
      </c>
      <c r="N25" s="28">
        <v>0</v>
      </c>
      <c r="O25" s="28">
        <v>0</v>
      </c>
      <c r="P25" s="27">
        <v>0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  <c r="V25" s="27">
        <v>41787</v>
      </c>
      <c r="Z25" s="32">
        <v>48342</v>
      </c>
      <c r="AC25" s="37" t="s">
        <v>147</v>
      </c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</row>
    <row r="26" spans="1:71" s="32" customFormat="1" ht="15" customHeight="1">
      <c r="A26" s="29" t="s">
        <v>106</v>
      </c>
      <c r="B26" s="26" t="s">
        <v>124</v>
      </c>
      <c r="C26" s="27">
        <f t="shared" si="2"/>
        <v>41780</v>
      </c>
      <c r="D26" s="27">
        <f t="shared" si="3"/>
        <v>0</v>
      </c>
      <c r="E26" s="27">
        <v>0</v>
      </c>
      <c r="F26" s="27">
        <v>0</v>
      </c>
      <c r="G26" s="27">
        <v>0</v>
      </c>
      <c r="H26" s="31">
        <v>0</v>
      </c>
      <c r="I26" s="27">
        <v>0</v>
      </c>
      <c r="J26" s="28">
        <v>0</v>
      </c>
      <c r="K26" s="28">
        <v>0</v>
      </c>
      <c r="L26" s="27">
        <v>0</v>
      </c>
      <c r="M26" s="27">
        <v>0</v>
      </c>
      <c r="N26" s="28">
        <v>0</v>
      </c>
      <c r="O26" s="28">
        <v>0</v>
      </c>
      <c r="P26" s="27">
        <v>0</v>
      </c>
      <c r="Q26" s="27">
        <v>0</v>
      </c>
      <c r="R26" s="27">
        <v>0</v>
      </c>
      <c r="S26" s="27">
        <v>0</v>
      </c>
      <c r="T26" s="27">
        <v>0</v>
      </c>
      <c r="U26" s="27">
        <v>0</v>
      </c>
      <c r="V26" s="27">
        <v>41780</v>
      </c>
      <c r="Z26" s="32">
        <v>48333</v>
      </c>
      <c r="AC26" s="37" t="s">
        <v>147</v>
      </c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</row>
    <row r="27" spans="1:71" s="32" customFormat="1" ht="15" customHeight="1">
      <c r="A27" s="29" t="s">
        <v>107</v>
      </c>
      <c r="B27" s="26" t="s">
        <v>125</v>
      </c>
      <c r="C27" s="27">
        <f t="shared" si="2"/>
        <v>97774</v>
      </c>
      <c r="D27" s="27">
        <f t="shared" si="3"/>
        <v>0</v>
      </c>
      <c r="E27" s="27">
        <v>0</v>
      </c>
      <c r="F27" s="27">
        <v>0</v>
      </c>
      <c r="G27" s="27">
        <v>0</v>
      </c>
      <c r="H27" s="31">
        <v>0</v>
      </c>
      <c r="I27" s="31">
        <v>0</v>
      </c>
      <c r="J27" s="28">
        <v>0</v>
      </c>
      <c r="K27" s="28">
        <v>0</v>
      </c>
      <c r="L27" s="27">
        <v>0</v>
      </c>
      <c r="M27" s="27">
        <v>0</v>
      </c>
      <c r="N27" s="28">
        <v>0</v>
      </c>
      <c r="O27" s="28">
        <v>0</v>
      </c>
      <c r="P27" s="27">
        <v>0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97774</v>
      </c>
      <c r="Z27" s="32">
        <v>48476</v>
      </c>
      <c r="AA27" s="32">
        <v>64635</v>
      </c>
      <c r="AC27" s="32" t="s">
        <v>100</v>
      </c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</row>
    <row r="28" spans="1:71" s="32" customFormat="1" ht="15" customHeight="1">
      <c r="A28" s="29" t="s">
        <v>108</v>
      </c>
      <c r="B28" s="33" t="s">
        <v>128</v>
      </c>
      <c r="C28" s="27">
        <f t="shared" si="2"/>
        <v>97795</v>
      </c>
      <c r="D28" s="27">
        <f t="shared" si="3"/>
        <v>0</v>
      </c>
      <c r="E28" s="27">
        <v>0</v>
      </c>
      <c r="F28" s="27">
        <v>0</v>
      </c>
      <c r="G28" s="27">
        <v>0</v>
      </c>
      <c r="H28" s="31">
        <v>0</v>
      </c>
      <c r="I28" s="31">
        <v>0</v>
      </c>
      <c r="J28" s="28">
        <v>0</v>
      </c>
      <c r="K28" s="28">
        <v>0</v>
      </c>
      <c r="L28" s="27">
        <v>0</v>
      </c>
      <c r="M28" s="27">
        <v>0</v>
      </c>
      <c r="N28" s="28">
        <v>0</v>
      </c>
      <c r="O28" s="28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97795</v>
      </c>
      <c r="Z28" s="32">
        <v>48486</v>
      </c>
      <c r="AA28" s="32">
        <v>64649</v>
      </c>
      <c r="AC28" s="37" t="s">
        <v>95</v>
      </c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</row>
    <row r="29" spans="1:71" s="32" customFormat="1" ht="15" customHeight="1">
      <c r="A29" s="29" t="s">
        <v>148</v>
      </c>
      <c r="B29" s="26" t="s">
        <v>126</v>
      </c>
      <c r="C29" s="27">
        <f t="shared" si="2"/>
        <v>139783</v>
      </c>
      <c r="D29" s="27">
        <f t="shared" si="3"/>
        <v>0</v>
      </c>
      <c r="E29" s="27">
        <v>0</v>
      </c>
      <c r="F29" s="31">
        <v>0</v>
      </c>
      <c r="G29" s="27">
        <v>0</v>
      </c>
      <c r="H29" s="31">
        <v>0</v>
      </c>
      <c r="I29" s="31">
        <v>0</v>
      </c>
      <c r="J29" s="28">
        <v>0</v>
      </c>
      <c r="K29" s="28">
        <v>0</v>
      </c>
      <c r="L29" s="27">
        <v>0</v>
      </c>
      <c r="M29" s="27">
        <v>0</v>
      </c>
      <c r="N29" s="28">
        <v>0</v>
      </c>
      <c r="O29" s="28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139783</v>
      </c>
      <c r="X29" s="32">
        <v>48513</v>
      </c>
      <c r="Z29" s="32">
        <v>48513</v>
      </c>
      <c r="AA29" s="32">
        <v>64684</v>
      </c>
      <c r="AC29" s="32" t="s">
        <v>109</v>
      </c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</row>
    <row r="30" spans="1:71" s="32" customFormat="1" ht="15" customHeight="1">
      <c r="A30" s="29" t="s">
        <v>149</v>
      </c>
      <c r="B30" s="26" t="s">
        <v>127</v>
      </c>
      <c r="C30" s="27">
        <f t="shared" si="2"/>
        <v>97580</v>
      </c>
      <c r="D30" s="27">
        <f t="shared" si="3"/>
        <v>0</v>
      </c>
      <c r="E30" s="27">
        <v>0</v>
      </c>
      <c r="F30" s="27">
        <v>0</v>
      </c>
      <c r="G30" s="27">
        <v>0</v>
      </c>
      <c r="H30" s="31">
        <v>0</v>
      </c>
      <c r="I30" s="31">
        <v>0</v>
      </c>
      <c r="J30" s="28">
        <v>0</v>
      </c>
      <c r="K30" s="28">
        <v>0</v>
      </c>
      <c r="L30" s="27">
        <v>0</v>
      </c>
      <c r="M30" s="27">
        <v>0</v>
      </c>
      <c r="N30" s="28">
        <v>0</v>
      </c>
      <c r="O30" s="28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97580</v>
      </c>
      <c r="Z30" s="32">
        <v>48380</v>
      </c>
      <c r="AA30" s="32">
        <v>64507</v>
      </c>
      <c r="AC30" s="32" t="s">
        <v>100</v>
      </c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</row>
    <row r="31" spans="1:71" s="6" customFormat="1" ht="15">
      <c r="A31" s="115" t="s">
        <v>66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2"/>
      <c r="X31" s="2"/>
      <c r="Y31" s="2"/>
      <c r="Z31" s="2"/>
      <c r="AA31" s="2"/>
      <c r="AB31" s="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</row>
    <row r="32" spans="1:71" s="6" customFormat="1" ht="14.25" customHeight="1">
      <c r="A32" s="30" t="s">
        <v>57</v>
      </c>
      <c r="B32" s="41" t="s">
        <v>83</v>
      </c>
      <c r="C32" s="31">
        <f aca="true" t="shared" si="4" ref="C32:V32">SUM(C33:C42)</f>
        <v>3507683</v>
      </c>
      <c r="D32" s="31">
        <f t="shared" si="4"/>
        <v>3507683</v>
      </c>
      <c r="E32" s="31">
        <f t="shared" si="4"/>
        <v>0</v>
      </c>
      <c r="F32" s="31">
        <f t="shared" si="4"/>
        <v>178954</v>
      </c>
      <c r="G32" s="31">
        <f t="shared" si="4"/>
        <v>0</v>
      </c>
      <c r="H32" s="31">
        <f t="shared" si="4"/>
        <v>1107037</v>
      </c>
      <c r="I32" s="31">
        <f t="shared" si="4"/>
        <v>2221692</v>
      </c>
      <c r="J32" s="31">
        <f t="shared" si="4"/>
        <v>0</v>
      </c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  <c r="P32" s="31">
        <f t="shared" si="4"/>
        <v>0</v>
      </c>
      <c r="Q32" s="31">
        <f t="shared" si="4"/>
        <v>0</v>
      </c>
      <c r="R32" s="31">
        <f t="shared" si="4"/>
        <v>0</v>
      </c>
      <c r="S32" s="31">
        <f t="shared" si="4"/>
        <v>0</v>
      </c>
      <c r="T32" s="31">
        <f t="shared" si="4"/>
        <v>0</v>
      </c>
      <c r="U32" s="31">
        <f t="shared" si="4"/>
        <v>0</v>
      </c>
      <c r="V32" s="31">
        <f t="shared" si="4"/>
        <v>0</v>
      </c>
      <c r="X32" s="2"/>
      <c r="Y32" s="2"/>
      <c r="Z32" s="2"/>
      <c r="AA32" s="2"/>
      <c r="AB32" s="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  <c r="BJ32" s="52"/>
      <c r="BK32" s="52"/>
      <c r="BL32" s="52"/>
      <c r="BM32" s="52"/>
      <c r="BN32" s="52"/>
      <c r="BO32" s="52"/>
      <c r="BP32" s="52"/>
      <c r="BQ32" s="52"/>
      <c r="BR32" s="52"/>
      <c r="BS32" s="52"/>
    </row>
    <row r="33" spans="1:22" s="20" customFormat="1" ht="15" customHeight="1">
      <c r="A33" s="29" t="s">
        <v>46</v>
      </c>
      <c r="B33" s="26" t="s">
        <v>142</v>
      </c>
      <c r="C33" s="27">
        <f>D33+M33+O33+Q33+V33</f>
        <v>73772</v>
      </c>
      <c r="D33" s="27">
        <f>SUM(E33:I33)</f>
        <v>73772</v>
      </c>
      <c r="E33" s="27">
        <v>0</v>
      </c>
      <c r="F33" s="27">
        <v>0</v>
      </c>
      <c r="G33" s="27">
        <v>0</v>
      </c>
      <c r="H33" s="27">
        <v>73772</v>
      </c>
      <c r="I33" s="27">
        <v>0</v>
      </c>
      <c r="J33" s="28">
        <v>0</v>
      </c>
      <c r="K33" s="28">
        <v>0</v>
      </c>
      <c r="L33" s="27">
        <v>0</v>
      </c>
      <c r="M33" s="27">
        <v>0</v>
      </c>
      <c r="N33" s="28">
        <v>0</v>
      </c>
      <c r="O33" s="28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</row>
    <row r="34" spans="1:28" s="20" customFormat="1" ht="15">
      <c r="A34" s="29" t="s">
        <v>68</v>
      </c>
      <c r="B34" s="26" t="s">
        <v>137</v>
      </c>
      <c r="C34" s="27">
        <f aca="true" t="shared" si="5" ref="C34:C42">D34+M34+O34+Q34+V34</f>
        <v>700986</v>
      </c>
      <c r="D34" s="27">
        <f aca="true" t="shared" si="6" ref="D34:D42">SUM(E34:I34)</f>
        <v>700986</v>
      </c>
      <c r="E34" s="27">
        <v>0</v>
      </c>
      <c r="F34" s="27">
        <v>178954</v>
      </c>
      <c r="G34" s="27">
        <v>0</v>
      </c>
      <c r="H34" s="27">
        <v>168505</v>
      </c>
      <c r="I34" s="27">
        <v>353527</v>
      </c>
      <c r="J34" s="28">
        <v>0</v>
      </c>
      <c r="K34" s="28">
        <v>0</v>
      </c>
      <c r="L34" s="27">
        <v>0</v>
      </c>
      <c r="M34" s="27">
        <v>0</v>
      </c>
      <c r="N34" s="28">
        <v>0</v>
      </c>
      <c r="O34" s="28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X34" s="2"/>
      <c r="Y34" s="2"/>
      <c r="Z34" s="2"/>
      <c r="AA34" s="2"/>
      <c r="AB34" s="2"/>
    </row>
    <row r="35" spans="1:71" s="2" customFormat="1" ht="15" customHeight="1">
      <c r="A35" s="29" t="s">
        <v>69</v>
      </c>
      <c r="B35" s="26" t="s">
        <v>139</v>
      </c>
      <c r="C35" s="27">
        <f t="shared" si="5"/>
        <v>548884</v>
      </c>
      <c r="D35" s="27">
        <f t="shared" si="6"/>
        <v>548884</v>
      </c>
      <c r="E35" s="27">
        <v>0</v>
      </c>
      <c r="F35" s="27">
        <v>0</v>
      </c>
      <c r="G35" s="27">
        <v>0</v>
      </c>
      <c r="H35" s="27">
        <v>208152</v>
      </c>
      <c r="I35" s="27">
        <v>340732</v>
      </c>
      <c r="J35" s="28">
        <v>0</v>
      </c>
      <c r="K35" s="28">
        <v>0</v>
      </c>
      <c r="L35" s="27">
        <v>0</v>
      </c>
      <c r="M35" s="27">
        <v>0</v>
      </c>
      <c r="N35" s="28">
        <v>0</v>
      </c>
      <c r="O35" s="28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</row>
    <row r="36" spans="1:71" s="2" customFormat="1" ht="15" customHeight="1">
      <c r="A36" s="29" t="s">
        <v>86</v>
      </c>
      <c r="B36" s="26" t="s">
        <v>140</v>
      </c>
      <c r="C36" s="27">
        <f>D36+M36+Q36+V36</f>
        <v>354686</v>
      </c>
      <c r="D36" s="27">
        <f>SUM(E36:I36)</f>
        <v>354686</v>
      </c>
      <c r="E36" s="27">
        <v>0</v>
      </c>
      <c r="F36" s="27">
        <v>0</v>
      </c>
      <c r="G36" s="27">
        <v>0</v>
      </c>
      <c r="H36" s="27">
        <v>0</v>
      </c>
      <c r="I36" s="27">
        <v>354686</v>
      </c>
      <c r="J36" s="28">
        <v>0</v>
      </c>
      <c r="K36" s="28">
        <v>0</v>
      </c>
      <c r="L36" s="27">
        <v>0</v>
      </c>
      <c r="M36" s="27">
        <v>0</v>
      </c>
      <c r="N36" s="28">
        <v>0</v>
      </c>
      <c r="O36" s="28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32" t="s">
        <v>101</v>
      </c>
      <c r="X36" s="32"/>
      <c r="Y36" s="32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</row>
    <row r="37" spans="1:71" s="2" customFormat="1" ht="15" customHeight="1">
      <c r="A37" s="29" t="s">
        <v>87</v>
      </c>
      <c r="B37" s="33" t="s">
        <v>141</v>
      </c>
      <c r="C37" s="27">
        <f>D37+M37+O37+Q37+V37</f>
        <v>564835</v>
      </c>
      <c r="D37" s="27">
        <f t="shared" si="6"/>
        <v>564835</v>
      </c>
      <c r="E37" s="27">
        <v>0</v>
      </c>
      <c r="F37" s="27">
        <v>0</v>
      </c>
      <c r="G37" s="27">
        <v>0</v>
      </c>
      <c r="H37" s="27">
        <v>253873</v>
      </c>
      <c r="I37" s="27">
        <v>310962</v>
      </c>
      <c r="J37" s="28">
        <v>0</v>
      </c>
      <c r="K37" s="28">
        <v>0</v>
      </c>
      <c r="L37" s="27">
        <v>0</v>
      </c>
      <c r="M37" s="27">
        <v>0</v>
      </c>
      <c r="N37" s="28">
        <v>0</v>
      </c>
      <c r="O37" s="28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</row>
    <row r="38" spans="1:71" s="2" customFormat="1" ht="15" customHeight="1">
      <c r="A38" s="29" t="s">
        <v>88</v>
      </c>
      <c r="B38" s="33" t="s">
        <v>132</v>
      </c>
      <c r="C38" s="27">
        <f t="shared" si="5"/>
        <v>325771</v>
      </c>
      <c r="D38" s="27">
        <f t="shared" si="6"/>
        <v>325771</v>
      </c>
      <c r="E38" s="27">
        <v>0</v>
      </c>
      <c r="F38" s="27">
        <v>0</v>
      </c>
      <c r="G38" s="27">
        <v>0</v>
      </c>
      <c r="H38" s="27">
        <v>122359</v>
      </c>
      <c r="I38" s="27">
        <v>203412</v>
      </c>
      <c r="J38" s="28">
        <v>0</v>
      </c>
      <c r="K38" s="28">
        <v>0</v>
      </c>
      <c r="L38" s="27">
        <v>0</v>
      </c>
      <c r="M38" s="27">
        <v>0</v>
      </c>
      <c r="N38" s="28">
        <v>0</v>
      </c>
      <c r="O38" s="28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</row>
    <row r="39" spans="1:71" s="2" customFormat="1" ht="15" customHeight="1">
      <c r="A39" s="29" t="s">
        <v>89</v>
      </c>
      <c r="B39" s="33" t="s">
        <v>134</v>
      </c>
      <c r="C39" s="27">
        <f>D39+M39+O39+Q39+V39</f>
        <v>324887</v>
      </c>
      <c r="D39" s="27">
        <f t="shared" si="6"/>
        <v>324887</v>
      </c>
      <c r="E39" s="27">
        <v>0</v>
      </c>
      <c r="F39" s="27">
        <v>0</v>
      </c>
      <c r="G39" s="27">
        <v>0</v>
      </c>
      <c r="H39" s="27">
        <v>102088</v>
      </c>
      <c r="I39" s="27">
        <v>222799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</row>
    <row r="40" spans="1:71" s="2" customFormat="1" ht="15" customHeight="1">
      <c r="A40" s="29" t="s">
        <v>92</v>
      </c>
      <c r="B40" s="33" t="s">
        <v>133</v>
      </c>
      <c r="C40" s="27">
        <f t="shared" si="5"/>
        <v>315965</v>
      </c>
      <c r="D40" s="27">
        <f t="shared" si="6"/>
        <v>315965</v>
      </c>
      <c r="E40" s="27">
        <v>0</v>
      </c>
      <c r="F40" s="27">
        <v>0</v>
      </c>
      <c r="G40" s="27">
        <v>0</v>
      </c>
      <c r="H40" s="27">
        <v>92241</v>
      </c>
      <c r="I40" s="27">
        <v>223724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</row>
    <row r="41" spans="1:71" s="2" customFormat="1" ht="15" customHeight="1">
      <c r="A41" s="29" t="s">
        <v>93</v>
      </c>
      <c r="B41" s="26" t="s">
        <v>128</v>
      </c>
      <c r="C41" s="27">
        <f>D41+M41+O41+Q41+V41</f>
        <v>86047</v>
      </c>
      <c r="D41" s="27">
        <f t="shared" si="6"/>
        <v>86047</v>
      </c>
      <c r="E41" s="27">
        <v>0</v>
      </c>
      <c r="F41" s="27">
        <v>0</v>
      </c>
      <c r="G41" s="27">
        <v>0</v>
      </c>
      <c r="H41" s="27">
        <v>86047</v>
      </c>
      <c r="I41" s="27">
        <v>0</v>
      </c>
      <c r="J41" s="28">
        <v>0</v>
      </c>
      <c r="K41" s="28">
        <v>0</v>
      </c>
      <c r="L41" s="27">
        <v>0</v>
      </c>
      <c r="M41" s="27">
        <v>0</v>
      </c>
      <c r="N41" s="28">
        <v>0</v>
      </c>
      <c r="O41" s="28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</row>
    <row r="42" spans="1:71" s="2" customFormat="1" ht="15" customHeight="1">
      <c r="A42" s="29" t="s">
        <v>102</v>
      </c>
      <c r="B42" s="26" t="s">
        <v>127</v>
      </c>
      <c r="C42" s="27">
        <f t="shared" si="5"/>
        <v>211850</v>
      </c>
      <c r="D42" s="27">
        <f t="shared" si="6"/>
        <v>211850</v>
      </c>
      <c r="E42" s="27">
        <v>0</v>
      </c>
      <c r="F42" s="27">
        <v>0</v>
      </c>
      <c r="G42" s="27">
        <v>0</v>
      </c>
      <c r="H42" s="27">
        <v>0</v>
      </c>
      <c r="I42" s="27">
        <v>211850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</row>
    <row r="43" spans="1:71" s="6" customFormat="1" ht="14.25" customHeight="1">
      <c r="A43" s="115" t="s">
        <v>67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X43" s="2"/>
      <c r="Y43" s="2"/>
      <c r="Z43" s="2"/>
      <c r="AA43" s="2"/>
      <c r="AB43" s="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2"/>
      <c r="BM43" s="52"/>
      <c r="BN43" s="52"/>
      <c r="BO43" s="52"/>
      <c r="BP43" s="52"/>
      <c r="BQ43" s="52"/>
      <c r="BR43" s="52"/>
      <c r="BS43" s="52"/>
    </row>
    <row r="44" spans="1:71" s="6" customFormat="1" ht="14.25" customHeight="1">
      <c r="A44" s="30" t="s">
        <v>57</v>
      </c>
      <c r="B44" s="41" t="s">
        <v>83</v>
      </c>
      <c r="C44" s="31">
        <f aca="true" t="shared" si="7" ref="C44:V44">SUM(C45:C56)</f>
        <v>3569730.17</v>
      </c>
      <c r="D44" s="31">
        <f t="shared" si="7"/>
        <v>2324526.17</v>
      </c>
      <c r="E44" s="31">
        <f t="shared" si="7"/>
        <v>686387</v>
      </c>
      <c r="F44" s="31">
        <f t="shared" si="7"/>
        <v>323613</v>
      </c>
      <c r="G44" s="31">
        <f t="shared" si="7"/>
        <v>0</v>
      </c>
      <c r="H44" s="31">
        <f t="shared" si="7"/>
        <v>671397</v>
      </c>
      <c r="I44" s="31">
        <f t="shared" si="7"/>
        <v>643129.1699999999</v>
      </c>
      <c r="J44" s="31">
        <f t="shared" si="7"/>
        <v>0</v>
      </c>
      <c r="K44" s="31">
        <f t="shared" si="7"/>
        <v>0</v>
      </c>
      <c r="L44" s="31">
        <f t="shared" si="7"/>
        <v>0</v>
      </c>
      <c r="M44" s="31">
        <f t="shared" si="7"/>
        <v>0</v>
      </c>
      <c r="N44" s="31">
        <f t="shared" si="7"/>
        <v>0</v>
      </c>
      <c r="O44" s="31">
        <f t="shared" si="7"/>
        <v>0</v>
      </c>
      <c r="P44" s="31">
        <f t="shared" si="7"/>
        <v>0</v>
      </c>
      <c r="Q44" s="31">
        <f t="shared" si="7"/>
        <v>0</v>
      </c>
      <c r="R44" s="31">
        <f t="shared" si="7"/>
        <v>0</v>
      </c>
      <c r="S44" s="31">
        <f t="shared" si="7"/>
        <v>0</v>
      </c>
      <c r="T44" s="31">
        <f t="shared" si="7"/>
        <v>0</v>
      </c>
      <c r="U44" s="31">
        <f t="shared" si="7"/>
        <v>0</v>
      </c>
      <c r="V44" s="31">
        <f t="shared" si="7"/>
        <v>1245204</v>
      </c>
      <c r="X44" s="2"/>
      <c r="Y44" s="2"/>
      <c r="Z44" s="2"/>
      <c r="AA44" s="2"/>
      <c r="AB44" s="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2"/>
      <c r="BM44" s="52"/>
      <c r="BN44" s="52"/>
      <c r="BO44" s="52"/>
      <c r="BP44" s="52"/>
      <c r="BQ44" s="52"/>
      <c r="BR44" s="52"/>
      <c r="BS44" s="52"/>
    </row>
    <row r="45" spans="1:71" s="6" customFormat="1" ht="15">
      <c r="A45" s="30" t="s">
        <v>46</v>
      </c>
      <c r="B45" s="41" t="s">
        <v>167</v>
      </c>
      <c r="C45" s="31">
        <f aca="true" t="shared" si="8" ref="C45:C56">D45+M45+O45+Q45+V45</f>
        <v>55013</v>
      </c>
      <c r="D45" s="31">
        <f aca="true" t="shared" si="9" ref="D45:D56">SUM(E45:I45)</f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55013</v>
      </c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2"/>
      <c r="BQ45" s="52"/>
      <c r="BR45" s="52"/>
      <c r="BS45" s="52"/>
    </row>
    <row r="46" spans="1:71" s="54" customFormat="1" ht="15">
      <c r="A46" s="29" t="s">
        <v>68</v>
      </c>
      <c r="B46" s="26" t="s">
        <v>163</v>
      </c>
      <c r="C46" s="27">
        <f t="shared" si="8"/>
        <v>339474</v>
      </c>
      <c r="D46" s="27">
        <f t="shared" si="9"/>
        <v>0</v>
      </c>
      <c r="E46" s="27">
        <v>0</v>
      </c>
      <c r="F46" s="31">
        <v>0</v>
      </c>
      <c r="G46" s="31">
        <v>0</v>
      </c>
      <c r="H46" s="27">
        <v>0</v>
      </c>
      <c r="I46" s="31">
        <v>0</v>
      </c>
      <c r="J46" s="27">
        <v>0</v>
      </c>
      <c r="K46" s="27">
        <v>0</v>
      </c>
      <c r="L46" s="31">
        <v>0</v>
      </c>
      <c r="M46" s="31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339474</v>
      </c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</row>
    <row r="47" spans="1:32" s="36" customFormat="1" ht="15">
      <c r="A47" s="29" t="s">
        <v>69</v>
      </c>
      <c r="B47" s="26" t="s">
        <v>143</v>
      </c>
      <c r="C47" s="27">
        <f t="shared" si="8"/>
        <v>401635</v>
      </c>
      <c r="D47" s="27">
        <f>E47+F47+G47+H47+I47</f>
        <v>401635</v>
      </c>
      <c r="E47" s="27">
        <v>0</v>
      </c>
      <c r="F47" s="27">
        <v>192996</v>
      </c>
      <c r="G47" s="27">
        <v>0</v>
      </c>
      <c r="H47" s="27">
        <v>0</v>
      </c>
      <c r="I47" s="27">
        <v>208639</v>
      </c>
      <c r="J47" s="28">
        <v>0</v>
      </c>
      <c r="K47" s="28">
        <v>0</v>
      </c>
      <c r="L47" s="27">
        <v>0</v>
      </c>
      <c r="M47" s="27">
        <v>0</v>
      </c>
      <c r="N47" s="28">
        <v>0</v>
      </c>
      <c r="O47" s="28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46"/>
      <c r="X47" s="46"/>
      <c r="Y47" s="46"/>
      <c r="Z47" s="46"/>
      <c r="AA47" s="46"/>
      <c r="AB47" s="46"/>
      <c r="AC47" s="46"/>
      <c r="AD47" s="46"/>
      <c r="AE47" s="46"/>
      <c r="AF47" s="46"/>
    </row>
    <row r="48" spans="1:71" s="38" customFormat="1" ht="15">
      <c r="A48" s="29" t="s">
        <v>86</v>
      </c>
      <c r="B48" s="26" t="s">
        <v>162</v>
      </c>
      <c r="C48" s="27">
        <f t="shared" si="8"/>
        <v>255431</v>
      </c>
      <c r="D48" s="27">
        <f t="shared" si="9"/>
        <v>0</v>
      </c>
      <c r="E48" s="31">
        <v>0</v>
      </c>
      <c r="F48" s="31">
        <v>0</v>
      </c>
      <c r="G48" s="27">
        <v>0</v>
      </c>
      <c r="H48" s="27">
        <v>0</v>
      </c>
      <c r="I48" s="31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31">
        <v>0</v>
      </c>
      <c r="Q48" s="31">
        <v>0</v>
      </c>
      <c r="R48" s="27">
        <v>0</v>
      </c>
      <c r="S48" s="27">
        <v>0</v>
      </c>
      <c r="T48" s="27">
        <v>0</v>
      </c>
      <c r="U48" s="27">
        <v>0</v>
      </c>
      <c r="V48" s="27">
        <v>255431</v>
      </c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</row>
    <row r="49" spans="1:71" s="38" customFormat="1" ht="15">
      <c r="A49" s="29" t="s">
        <v>87</v>
      </c>
      <c r="B49" s="26" t="s">
        <v>164</v>
      </c>
      <c r="C49" s="27">
        <f t="shared" si="8"/>
        <v>266505</v>
      </c>
      <c r="D49" s="27">
        <f t="shared" si="9"/>
        <v>0</v>
      </c>
      <c r="E49" s="31">
        <v>0</v>
      </c>
      <c r="F49" s="31">
        <v>0</v>
      </c>
      <c r="G49" s="27">
        <v>0</v>
      </c>
      <c r="H49" s="27">
        <v>0</v>
      </c>
      <c r="I49" s="31">
        <v>0</v>
      </c>
      <c r="J49" s="27">
        <v>0</v>
      </c>
      <c r="K49" s="27">
        <v>0</v>
      </c>
      <c r="L49" s="31">
        <v>0</v>
      </c>
      <c r="M49" s="31">
        <v>0</v>
      </c>
      <c r="N49" s="27">
        <v>0</v>
      </c>
      <c r="O49" s="27">
        <v>0</v>
      </c>
      <c r="P49" s="31">
        <v>0</v>
      </c>
      <c r="Q49" s="31">
        <v>0</v>
      </c>
      <c r="R49" s="27">
        <v>0</v>
      </c>
      <c r="S49" s="27">
        <v>0</v>
      </c>
      <c r="T49" s="27">
        <v>0</v>
      </c>
      <c r="U49" s="27">
        <v>0</v>
      </c>
      <c r="V49" s="27">
        <v>266505</v>
      </c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</row>
    <row r="50" spans="1:71" s="38" customFormat="1" ht="15">
      <c r="A50" s="29" t="s">
        <v>88</v>
      </c>
      <c r="B50" s="26" t="s">
        <v>165</v>
      </c>
      <c r="C50" s="27">
        <f t="shared" si="8"/>
        <v>142768</v>
      </c>
      <c r="D50" s="27">
        <f t="shared" si="9"/>
        <v>0</v>
      </c>
      <c r="E50" s="27">
        <v>0</v>
      </c>
      <c r="F50" s="27">
        <v>0</v>
      </c>
      <c r="G50" s="27">
        <v>0</v>
      </c>
      <c r="H50" s="27">
        <v>0</v>
      </c>
      <c r="I50" s="31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31">
        <v>0</v>
      </c>
      <c r="Q50" s="31">
        <v>0</v>
      </c>
      <c r="R50" s="27">
        <v>0</v>
      </c>
      <c r="S50" s="27">
        <v>0</v>
      </c>
      <c r="T50" s="27">
        <v>0</v>
      </c>
      <c r="U50" s="27">
        <v>0</v>
      </c>
      <c r="V50" s="27">
        <v>142768</v>
      </c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</row>
    <row r="51" spans="1:32" s="36" customFormat="1" ht="15">
      <c r="A51" s="29" t="s">
        <v>89</v>
      </c>
      <c r="B51" s="33" t="s">
        <v>161</v>
      </c>
      <c r="C51" s="27">
        <f t="shared" si="8"/>
        <v>1282058.17</v>
      </c>
      <c r="D51" s="27">
        <f t="shared" si="9"/>
        <v>1282058.17</v>
      </c>
      <c r="E51" s="27">
        <v>686387</v>
      </c>
      <c r="F51" s="27">
        <v>0</v>
      </c>
      <c r="G51" s="27">
        <v>0</v>
      </c>
      <c r="H51" s="27">
        <v>161181</v>
      </c>
      <c r="I51" s="27">
        <v>434490.17</v>
      </c>
      <c r="J51" s="28">
        <v>0</v>
      </c>
      <c r="K51" s="28">
        <v>0</v>
      </c>
      <c r="L51" s="27">
        <v>0</v>
      </c>
      <c r="M51" s="27">
        <v>0</v>
      </c>
      <c r="N51" s="28">
        <v>0</v>
      </c>
      <c r="O51" s="28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49"/>
      <c r="X51" s="46"/>
      <c r="Y51" s="46"/>
      <c r="Z51" s="46"/>
      <c r="AA51" s="46"/>
      <c r="AB51" s="46"/>
      <c r="AC51" s="46"/>
      <c r="AD51" s="46"/>
      <c r="AE51" s="46"/>
      <c r="AF51" s="46"/>
    </row>
    <row r="52" spans="1:71" s="38" customFormat="1" ht="15">
      <c r="A52" s="29" t="s">
        <v>92</v>
      </c>
      <c r="B52" s="26" t="s">
        <v>124</v>
      </c>
      <c r="C52" s="27">
        <f t="shared" si="8"/>
        <v>144344</v>
      </c>
      <c r="D52" s="27">
        <f t="shared" si="9"/>
        <v>75489</v>
      </c>
      <c r="E52" s="27">
        <v>0</v>
      </c>
      <c r="F52" s="27">
        <v>0</v>
      </c>
      <c r="G52" s="27">
        <v>0</v>
      </c>
      <c r="H52" s="27">
        <v>75489</v>
      </c>
      <c r="I52" s="31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68855</v>
      </c>
      <c r="W52" s="49"/>
      <c r="X52" s="49"/>
      <c r="Y52" s="49"/>
      <c r="Z52" s="49"/>
      <c r="AA52" s="49"/>
      <c r="AB52" s="49"/>
      <c r="AC52" s="49"/>
      <c r="AD52" s="46"/>
      <c r="AE52" s="46"/>
      <c r="AF52" s="4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</row>
    <row r="53" spans="1:71" s="38" customFormat="1" ht="15">
      <c r="A53" s="29" t="s">
        <v>93</v>
      </c>
      <c r="B53" s="26" t="s">
        <v>166</v>
      </c>
      <c r="C53" s="27">
        <f t="shared" si="8"/>
        <v>117158</v>
      </c>
      <c r="D53" s="27">
        <f t="shared" si="9"/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31">
        <v>0</v>
      </c>
      <c r="M53" s="31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117158</v>
      </c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</row>
    <row r="54" spans="1:71" s="38" customFormat="1" ht="15">
      <c r="A54" s="29" t="s">
        <v>102</v>
      </c>
      <c r="B54" s="26" t="s">
        <v>125</v>
      </c>
      <c r="C54" s="27">
        <f t="shared" si="8"/>
        <v>202243</v>
      </c>
      <c r="D54" s="27">
        <f t="shared" si="9"/>
        <v>202243</v>
      </c>
      <c r="E54" s="27">
        <v>0</v>
      </c>
      <c r="F54" s="27">
        <v>0</v>
      </c>
      <c r="G54" s="27">
        <v>0</v>
      </c>
      <c r="H54" s="27">
        <v>202243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0"/>
      <c r="X54" s="20"/>
      <c r="Y54" s="20"/>
      <c r="Z54" s="20"/>
      <c r="AA54" s="20"/>
      <c r="AB54" s="20"/>
      <c r="AC54" s="20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</row>
    <row r="55" spans="1:71" s="38" customFormat="1" ht="15">
      <c r="A55" s="29" t="s">
        <v>94</v>
      </c>
      <c r="B55" s="26" t="s">
        <v>126</v>
      </c>
      <c r="C55" s="27">
        <f t="shared" si="8"/>
        <v>255560</v>
      </c>
      <c r="D55" s="27">
        <f t="shared" si="9"/>
        <v>255560</v>
      </c>
      <c r="E55" s="27">
        <v>0</v>
      </c>
      <c r="F55" s="27">
        <v>130617</v>
      </c>
      <c r="G55" s="27">
        <v>0</v>
      </c>
      <c r="H55" s="27">
        <v>124943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0"/>
      <c r="X55" s="20"/>
      <c r="Y55" s="20"/>
      <c r="Z55" s="20"/>
      <c r="AA55" s="20"/>
      <c r="AB55" s="20"/>
      <c r="AC55" s="20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</row>
    <row r="56" spans="1:71" s="38" customFormat="1" ht="15">
      <c r="A56" s="29" t="s">
        <v>103</v>
      </c>
      <c r="B56" s="26" t="s">
        <v>122</v>
      </c>
      <c r="C56" s="27">
        <f t="shared" si="8"/>
        <v>107541</v>
      </c>
      <c r="D56" s="27">
        <f t="shared" si="9"/>
        <v>107541</v>
      </c>
      <c r="E56" s="27">
        <v>0</v>
      </c>
      <c r="F56" s="27">
        <v>0</v>
      </c>
      <c r="G56" s="27">
        <v>0</v>
      </c>
      <c r="H56" s="27">
        <v>107541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0"/>
      <c r="X56" s="20"/>
      <c r="Y56" s="20"/>
      <c r="Z56" s="20"/>
      <c r="AA56" s="20"/>
      <c r="AB56" s="20"/>
      <c r="AC56" s="20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</row>
    <row r="57" spans="2:4" ht="15">
      <c r="B57" s="72"/>
      <c r="C57" s="36"/>
      <c r="D57" s="36"/>
    </row>
  </sheetData>
  <sheetProtection/>
  <mergeCells count="21">
    <mergeCell ref="N5:O6"/>
    <mergeCell ref="A3:V3"/>
    <mergeCell ref="U5:U6"/>
    <mergeCell ref="D5:I5"/>
    <mergeCell ref="P5:Q6"/>
    <mergeCell ref="C4:C6"/>
    <mergeCell ref="M1:V1"/>
    <mergeCell ref="M2:V2"/>
    <mergeCell ref="J5:K6"/>
    <mergeCell ref="R5:S6"/>
    <mergeCell ref="T5:T6"/>
    <mergeCell ref="A43:V43"/>
    <mergeCell ref="A9:B9"/>
    <mergeCell ref="L5:M6"/>
    <mergeCell ref="A4:A6"/>
    <mergeCell ref="B4:B6"/>
    <mergeCell ref="A31:V31"/>
    <mergeCell ref="A10:V10"/>
    <mergeCell ref="V5:V6"/>
    <mergeCell ref="D4:S4"/>
    <mergeCell ref="T4:V4"/>
  </mergeCells>
  <printOptions/>
  <pageMargins left="0.25" right="0.25" top="0.75" bottom="0.75" header="0.3" footer="0.3"/>
  <pageSetup fitToHeight="1" fitToWidth="1" horizontalDpi="600" verticalDpi="600" orientation="landscape" paperSize="9" scale="48" r:id="rId1"/>
  <rowBreaks count="1" manualBreakCount="1">
    <brk id="42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2"/>
  <sheetViews>
    <sheetView zoomScalePageLayoutView="0" workbookViewId="0" topLeftCell="A1">
      <selection activeCell="M8" sqref="M8:M10"/>
    </sheetView>
  </sheetViews>
  <sheetFormatPr defaultColWidth="9.140625" defaultRowHeight="15"/>
  <cols>
    <col min="1" max="1" width="4.140625" style="0" customWidth="1"/>
    <col min="2" max="2" width="15.7109375" style="0" customWidth="1"/>
    <col min="3" max="3" width="9.28125" style="0" customWidth="1"/>
    <col min="4" max="4" width="22.71093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3" width="16.00390625" style="0" customWidth="1"/>
    <col min="14" max="14" width="17.28125" style="0" customWidth="1"/>
  </cols>
  <sheetData>
    <row r="1" spans="1:14" ht="33" customHeight="1">
      <c r="A1" s="4"/>
      <c r="F1" s="123" t="s">
        <v>79</v>
      </c>
      <c r="G1" s="123"/>
      <c r="H1" s="123"/>
      <c r="I1" s="123"/>
      <c r="J1" s="123"/>
      <c r="K1" s="123"/>
      <c r="L1" s="123"/>
      <c r="M1" s="123"/>
      <c r="N1" s="123"/>
    </row>
    <row r="2" spans="1:14" ht="33" customHeight="1">
      <c r="A2" s="4"/>
      <c r="F2" s="123" t="s">
        <v>169</v>
      </c>
      <c r="G2" s="123"/>
      <c r="H2" s="123"/>
      <c r="I2" s="123"/>
      <c r="J2" s="123"/>
      <c r="K2" s="123"/>
      <c r="L2" s="123"/>
      <c r="M2" s="123"/>
      <c r="N2" s="123"/>
    </row>
    <row r="3" spans="1:14" ht="69.75" customHeight="1">
      <c r="A3" s="125" t="s">
        <v>80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</row>
    <row r="4" spans="1:14" s="1" customFormat="1" ht="18" customHeight="1">
      <c r="A4" s="126" t="s">
        <v>0</v>
      </c>
      <c r="B4" s="124" t="s">
        <v>50</v>
      </c>
      <c r="C4" s="129" t="s">
        <v>51</v>
      </c>
      <c r="D4" s="129" t="s">
        <v>8</v>
      </c>
      <c r="E4" s="124" t="s">
        <v>52</v>
      </c>
      <c r="F4" s="124"/>
      <c r="G4" s="124"/>
      <c r="H4" s="124"/>
      <c r="I4" s="124"/>
      <c r="J4" s="124" t="s">
        <v>9</v>
      </c>
      <c r="K4" s="124"/>
      <c r="L4" s="124"/>
      <c r="M4" s="124"/>
      <c r="N4" s="124"/>
    </row>
    <row r="5" spans="1:14" s="1" customFormat="1" ht="56.25" customHeight="1">
      <c r="A5" s="127"/>
      <c r="B5" s="124"/>
      <c r="C5" s="129"/>
      <c r="D5" s="129"/>
      <c r="E5" s="18" t="s">
        <v>70</v>
      </c>
      <c r="F5" s="18" t="s">
        <v>71</v>
      </c>
      <c r="G5" s="18" t="s">
        <v>72</v>
      </c>
      <c r="H5" s="18" t="s">
        <v>73</v>
      </c>
      <c r="I5" s="18" t="s">
        <v>15</v>
      </c>
      <c r="J5" s="18" t="s">
        <v>70</v>
      </c>
      <c r="K5" s="18" t="s">
        <v>74</v>
      </c>
      <c r="L5" s="18" t="s">
        <v>75</v>
      </c>
      <c r="M5" s="18" t="s">
        <v>73</v>
      </c>
      <c r="N5" s="18" t="s">
        <v>15</v>
      </c>
    </row>
    <row r="6" spans="1:14" s="1" customFormat="1" ht="15">
      <c r="A6" s="128"/>
      <c r="B6" s="124"/>
      <c r="C6" s="21" t="s">
        <v>38</v>
      </c>
      <c r="D6" s="19" t="s">
        <v>23</v>
      </c>
      <c r="E6" s="19" t="s">
        <v>37</v>
      </c>
      <c r="F6" s="19" t="s">
        <v>37</v>
      </c>
      <c r="G6" s="19" t="s">
        <v>37</v>
      </c>
      <c r="H6" s="19" t="s">
        <v>37</v>
      </c>
      <c r="I6" s="19" t="s">
        <v>37</v>
      </c>
      <c r="J6" s="19" t="s">
        <v>24</v>
      </c>
      <c r="K6" s="19" t="s">
        <v>24</v>
      </c>
      <c r="L6" s="19" t="s">
        <v>24</v>
      </c>
      <c r="M6" s="19" t="s">
        <v>24</v>
      </c>
      <c r="N6" s="19" t="s">
        <v>24</v>
      </c>
    </row>
    <row r="7" spans="1:14" s="1" customFormat="1" ht="15">
      <c r="A7" s="19">
        <v>1</v>
      </c>
      <c r="B7" s="19">
        <v>2</v>
      </c>
      <c r="C7" s="19">
        <v>3</v>
      </c>
      <c r="D7" s="19">
        <v>4</v>
      </c>
      <c r="E7" s="19">
        <v>5</v>
      </c>
      <c r="F7" s="19">
        <v>6</v>
      </c>
      <c r="G7" s="19">
        <v>7</v>
      </c>
      <c r="H7" s="19">
        <v>8</v>
      </c>
      <c r="I7" s="19">
        <v>9</v>
      </c>
      <c r="J7" s="19">
        <v>10</v>
      </c>
      <c r="K7" s="19">
        <v>11</v>
      </c>
      <c r="L7" s="19">
        <v>12</v>
      </c>
      <c r="M7" s="19">
        <v>13</v>
      </c>
      <c r="N7" s="19">
        <v>14</v>
      </c>
    </row>
    <row r="8" spans="1:14" s="25" customFormat="1" ht="15">
      <c r="A8" s="19">
        <v>1</v>
      </c>
      <c r="B8" s="18" t="s">
        <v>76</v>
      </c>
      <c r="C8" s="22">
        <f>'Приложение 1'!H11</f>
        <v>8186.200000000001</v>
      </c>
      <c r="D8" s="23">
        <f>'Приложение 1'!K11</f>
        <v>394</v>
      </c>
      <c r="E8" s="19"/>
      <c r="F8" s="19"/>
      <c r="G8" s="19"/>
      <c r="H8" s="19">
        <v>19</v>
      </c>
      <c r="I8" s="19">
        <f>H8</f>
        <v>19</v>
      </c>
      <c r="J8" s="19"/>
      <c r="K8" s="19"/>
      <c r="L8" s="19"/>
      <c r="M8" s="24">
        <f>'Приложение 1'!L11</f>
        <v>7468007</v>
      </c>
      <c r="N8" s="24">
        <f>M8</f>
        <v>7468007</v>
      </c>
    </row>
    <row r="9" spans="1:14" s="25" customFormat="1" ht="15">
      <c r="A9" s="19">
        <v>2</v>
      </c>
      <c r="B9" s="18" t="s">
        <v>77</v>
      </c>
      <c r="C9" s="22">
        <f>'Приложение 1'!H32</f>
        <v>4228.51</v>
      </c>
      <c r="D9" s="23">
        <f>'Приложение 1'!K32</f>
        <v>194</v>
      </c>
      <c r="E9" s="19"/>
      <c r="F9" s="19"/>
      <c r="G9" s="19"/>
      <c r="H9" s="19">
        <v>10</v>
      </c>
      <c r="I9" s="19">
        <f>H9</f>
        <v>10</v>
      </c>
      <c r="J9" s="19"/>
      <c r="K9" s="19"/>
      <c r="L9" s="19"/>
      <c r="M9" s="24">
        <f>'Приложение 1'!L32</f>
        <v>3507683</v>
      </c>
      <c r="N9" s="24">
        <f>M9</f>
        <v>3507683</v>
      </c>
    </row>
    <row r="10" spans="1:14" s="25" customFormat="1" ht="15">
      <c r="A10" s="19">
        <v>3</v>
      </c>
      <c r="B10" s="18" t="s">
        <v>78</v>
      </c>
      <c r="C10" s="22">
        <f>'Приложение 1'!H44</f>
        <v>9243.339999999998</v>
      </c>
      <c r="D10" s="23">
        <f>'Приложение 1'!K44</f>
        <v>437</v>
      </c>
      <c r="E10" s="19"/>
      <c r="F10" s="19"/>
      <c r="G10" s="19"/>
      <c r="H10" s="19">
        <v>14</v>
      </c>
      <c r="I10" s="19">
        <f>H10</f>
        <v>14</v>
      </c>
      <c r="J10" s="19"/>
      <c r="K10" s="19"/>
      <c r="L10" s="19"/>
      <c r="M10" s="24">
        <f>'Приложение 1'!L44</f>
        <v>3569730.17</v>
      </c>
      <c r="N10" s="24">
        <f>M10</f>
        <v>3569730.17</v>
      </c>
    </row>
    <row r="16" ht="15">
      <c r="L16" t="s">
        <v>159</v>
      </c>
    </row>
    <row r="22" ht="15">
      <c r="A22" s="5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user</cp:lastModifiedBy>
  <cp:lastPrinted>2022-05-11T23:34:03Z</cp:lastPrinted>
  <dcterms:created xsi:type="dcterms:W3CDTF">2014-07-06T05:24:36Z</dcterms:created>
  <dcterms:modified xsi:type="dcterms:W3CDTF">2022-05-17T00:36:54Z</dcterms:modified>
  <cp:category/>
  <cp:version/>
  <cp:contentType/>
  <cp:contentStatus/>
</cp:coreProperties>
</file>