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449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А1">'Приложение 2'!$A:$XFD</definedName>
    <definedName name="_xlnm.Print_Titles" localSheetId="0">'Приложение 1'!$4:$8</definedName>
    <definedName name="_xlnm.Print_Area" localSheetId="0">'Приложение 1'!$A$1:$U$63</definedName>
    <definedName name="_xlnm.Print_Area" localSheetId="1">'Приложение 2'!$A$1:$AG$65</definedName>
  </definedNames>
  <calcPr fullCalcOnLoad="1"/>
</workbook>
</file>

<file path=xl/sharedStrings.xml><?xml version="1.0" encoding="utf-8"?>
<sst xmlns="http://schemas.openxmlformats.org/spreadsheetml/2006/main" count="434" uniqueCount="186">
  <si>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</si>
  <si>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</si>
  <si>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</si>
  <si>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</si>
  <si>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</si>
  <si>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</si>
  <si>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</si>
  <si>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</si>
  <si>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</si>
  <si>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</si>
  <si>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</si>
  <si>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</si>
  <si>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</si>
  <si>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</si>
  <si>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</si>
  <si>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</si>
  <si>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</si>
  <si>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</si>
  <si>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</si>
  <si>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</si>
  <si>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</si>
  <si>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</si>
  <si>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</si>
  <si>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</si>
  <si>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</si>
  <si>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</si>
  <si>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</si>
  <si>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</si>
  <si>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</si>
  <si>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</si>
  <si>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</si>
  <si>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</si>
  <si>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</si>
  <si>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</si>
  <si>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</si>
  <si>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</si>
  <si>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</si>
  <si>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</si>
  <si>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</si>
  <si>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</si>
  <si>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</si>
  <si>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</si>
  <si>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</si>
  <si>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</si>
  <si>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</si>
  <si>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</si>
  <si>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</si>
  <si>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</si>
  <si>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</si>
  <si>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</si>
  <si>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</si>
  <si>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</si>
  <si>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</si>
  <si>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</si>
  <si>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</si>
  <si>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</si>
  <si>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</si>
  <si>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</si>
  <si>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</si>
  <si>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</si>
  <si>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</si>
  <si>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</si>
  <si>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</si>
  <si>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</si>
  <si>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</si>
  <si>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</si>
  <si>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</si>
  <si>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</si>
  <si>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</si>
  <si>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</si>
  <si>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</si>
  <si>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</si>
  <si>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</si>
  <si>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</si>
  <si>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</si>
  <si>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</si>
  <si>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</si>
  <si>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</si>
  <si>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</si>
  <si>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</si>
  <si>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</si>
  <si>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</si>
  <si>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</si>
  <si>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</si>
  <si>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</si>
  <si>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1.1.5</t>
  </si>
  <si>
    <t>1.2.4</t>
  </si>
  <si>
    <t>1.2.5</t>
  </si>
  <si>
    <t>1.2.6</t>
  </si>
  <si>
    <t>1.2.7</t>
  </si>
  <si>
    <t>1.1.6</t>
  </si>
  <si>
    <t>1.1.7</t>
  </si>
  <si>
    <t>1.2.8</t>
  </si>
  <si>
    <t>1.2.9</t>
  </si>
  <si>
    <t>1.2.11</t>
  </si>
  <si>
    <t>ВО,ЭЛ</t>
  </si>
  <si>
    <t>ВО,ЭЛ,Кровля</t>
  </si>
  <si>
    <t>ВО,ХВС,ЭЛ,ОТОПЛ</t>
  </si>
  <si>
    <t>ВО,ХВС,ЭЛ</t>
  </si>
  <si>
    <t>ОТОП,ХВС,ВО,ГВС,Кровля,ЭЛ</t>
  </si>
  <si>
    <t>ЭЛ,ВО</t>
  </si>
  <si>
    <t>Кровля</t>
  </si>
  <si>
    <t>1.2.10</t>
  </si>
  <si>
    <t>1.2.12</t>
  </si>
  <si>
    <t>1.2.13</t>
  </si>
  <si>
    <t>1.2.14</t>
  </si>
  <si>
    <t>1.2.15</t>
  </si>
  <si>
    <t>1.2.16</t>
  </si>
  <si>
    <t>1.2.17</t>
  </si>
  <si>
    <t>ЭЛ,ВО,ХВС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</si>
  <si>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</si>
  <si>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</si>
  <si>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</si>
  <si>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</si>
  <si>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</si>
  <si>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</si>
  <si>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</si>
  <si>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</si>
  <si>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</si>
  <si>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</si>
  <si>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 xml:space="preserve">Приложение 1 к Постановлению Администрации </t>
  </si>
  <si>
    <t xml:space="preserve">Приложение 2 к Постановлению Администрации 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</si>
  <si>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</si>
  <si>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</si>
  <si>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</si>
  <si>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</si>
  <si>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</si>
  <si>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</si>
  <si>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п. Палана, ул. Обухова, д. 23</t>
  </si>
  <si>
    <t>деревянный, брусчатый</t>
  </si>
  <si>
    <t>блочный</t>
  </si>
  <si>
    <t>панельный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</si>
  <si>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</si>
  <si>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</si>
  <si>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</si>
  <si>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</si>
  <si>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</si>
  <si>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</si>
  <si>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Космонавтов, д. 2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</si>
  <si>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</si>
  <si>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</si>
  <si>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</si>
  <si>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50-летия Камчатского Комсомола, д.1а</t>
  </si>
  <si>
    <t>п. Палана, ул. имени Георгия Игнатьевича Бекерева, д. 18</t>
  </si>
  <si>
    <t>п. Палана, ул. имени Г.И. Чубарова, д. 8</t>
  </si>
  <si>
    <t>ЦО,ВО</t>
  </si>
  <si>
    <t>ХВС, ЭЛ</t>
  </si>
  <si>
    <t>ВО</t>
  </si>
  <si>
    <t>1.2.18</t>
  </si>
  <si>
    <t>1.2.19</t>
  </si>
  <si>
    <t>1.1.18</t>
  </si>
  <si>
    <t>1.1.19</t>
  </si>
  <si>
    <t xml:space="preserve">цо </t>
  </si>
  <si>
    <t>хвс</t>
  </si>
  <si>
    <t>гвс</t>
  </si>
  <si>
    <t>во</t>
  </si>
  <si>
    <t>эл</t>
  </si>
  <si>
    <t>кр</t>
  </si>
  <si>
    <t>ЭЛ</t>
  </si>
  <si>
    <t xml:space="preserve">                </t>
  </si>
  <si>
    <t>другие       виды</t>
  </si>
  <si>
    <t xml:space="preserve">п. Палана, ул. Обухова, д. 1 </t>
  </si>
  <si>
    <t xml:space="preserve">п. Палана, ул. Обухова, д. 29 </t>
  </si>
  <si>
    <t>п. Палана, ул. Космонавтов, д. 4</t>
  </si>
  <si>
    <t>п. Палана, ул. имени Владимира Ильича Ленина, д. 3</t>
  </si>
  <si>
    <t>498,14</t>
  </si>
  <si>
    <t>504,36</t>
  </si>
  <si>
    <t>496,68</t>
  </si>
  <si>
    <t>1875,3</t>
  </si>
  <si>
    <t>1068,6</t>
  </si>
  <si>
    <t>2131,4</t>
  </si>
  <si>
    <t>1160,7</t>
  </si>
  <si>
    <t>1638,75</t>
  </si>
  <si>
    <t>п. Палана, ул. имени Г.И.Чубарова, д. 8</t>
  </si>
  <si>
    <t>п. Палана, ул. Космонавтов, д. 5</t>
  </si>
  <si>
    <t xml:space="preserve">п. Палана, ул. Космонавтов, д. 7 </t>
  </si>
  <si>
    <t>п. Палана, ул. Космонавтов, д. 9</t>
  </si>
  <si>
    <t>п. Палана, ул. имени Владимира Ильича Ленина, д. 15</t>
  </si>
  <si>
    <t xml:space="preserve">п. Палана, ул. Обухова, д. 2 </t>
  </si>
  <si>
    <t xml:space="preserve">п. Палана, ул. имени Владимира Ильича Ленина, д. 19 </t>
  </si>
  <si>
    <t>п. Палана, ул. имени Г.И.Чубарова, д. 14</t>
  </si>
  <si>
    <t>336,98</t>
  </si>
  <si>
    <t>322,21</t>
  </si>
  <si>
    <r>
      <t>городского округа "посёлок Палана" от 13.08.2019</t>
    </r>
    <r>
      <rPr>
        <sz val="12"/>
        <color indexed="8"/>
        <rFont val="Times New Roman"/>
        <family val="1"/>
      </rPr>
      <t xml:space="preserve"> № 230</t>
    </r>
  </si>
  <si>
    <r>
      <t>городского округа "посёлок Палана" от 13.08.2019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 xml:space="preserve">  230</t>
    </r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</si>
  <si>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>13.08.2019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230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</si>
</sst>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 shrinkToFi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4" fontId="4" fillId="35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53" fillId="0" borderId="0" xfId="0" applyFont="1" applyAlignment="1">
      <alignment horizontal="right" vertical="top" wrapText="1"/>
    </xf>
    <xf numFmtId="0" fontId="50" fillId="0" borderId="12" xfId="0" applyFont="1" applyFill="1" applyBorder="1" applyAlignment="1">
      <alignment horizontal="center" vertical="center" textRotation="90"/>
    </xf>
    <xf numFmtId="0" fontId="50" fillId="0" borderId="21" xfId="0" applyFont="1" applyFill="1" applyBorder="1" applyAlignment="1">
      <alignment horizontal="center" vertical="center" textRotation="90"/>
    </xf>
    <xf numFmtId="0" fontId="50" fillId="0" borderId="11" xfId="0" applyFont="1" applyFill="1" applyBorder="1" applyAlignment="1">
      <alignment horizontal="center" vertical="center" textRotation="90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49" fontId="51" fillId="33" borderId="23" xfId="0" applyNumberFormat="1" applyFont="1" applyFill="1" applyBorder="1" applyAlignment="1">
      <alignment horizontal="center" vertical="center" wrapText="1"/>
    </xf>
    <xf numFmtId="49" fontId="51" fillId="33" borderId="19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50" fillId="0" borderId="21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3" fontId="50" fillId="0" borderId="12" xfId="0" applyNumberFormat="1" applyFont="1" applyFill="1" applyBorder="1" applyAlignment="1">
      <alignment horizontal="center" vertical="center" textRotation="90" wrapText="1"/>
    </xf>
    <xf numFmtId="3" fontId="50" fillId="0" borderId="11" xfId="0" applyNumberFormat="1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5" fillId="0" borderId="23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3" fontId="50" fillId="0" borderId="21" xfId="0" applyNumberFormat="1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view="pageBreakPreview" zoomScale="90" zoomScaleNormal="80" zoomScaleSheetLayoutView="90" zoomScalePageLayoutView="0" workbookViewId="0" topLeftCell="A1">
      <selection activeCell="I2" sqref="I2:T2"/>
    </sheetView>
  </sheetViews>
  <sheetFormatPr defaultColWidth="9.140625" defaultRowHeight="15"/>
  <cols>
    <col min="1" max="1" width="8.00390625" style="0" customWidth="1"/>
    <col min="2" max="2" width="54.00390625" style="0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8" width="12.8515625" style="3" customWidth="1"/>
    <col min="9" max="9" width="12.140625" style="3" customWidth="1"/>
    <col min="10" max="10" width="11.28125" style="3" customWidth="1"/>
    <col min="11" max="11" width="8.7109375" style="3" customWidth="1"/>
    <col min="12" max="12" width="14.8515625" style="3" bestFit="1" customWidth="1"/>
    <col min="13" max="13" width="9.7109375" style="3" bestFit="1" customWidth="1"/>
    <col min="14" max="14" width="14.8515625" style="3" bestFit="1" customWidth="1"/>
    <col min="15" max="15" width="12.57421875" style="3" customWidth="1"/>
    <col min="16" max="16" width="14.8515625" style="3" bestFit="1" customWidth="1"/>
    <col min="17" max="17" width="5.57421875" style="3" bestFit="1" customWidth="1"/>
    <col min="18" max="18" width="12.28125" style="3" customWidth="1"/>
    <col min="19" max="19" width="9.57421875" style="3" customWidth="1"/>
    <col min="20" max="20" width="11.28125" style="0" customWidth="1"/>
    <col min="21" max="21" width="13.57421875" style="0" customWidth="1"/>
  </cols>
  <sheetData>
    <row r="1" spans="1:20" ht="22.5" customHeight="1">
      <c r="A1" s="1"/>
      <c r="B1" s="1"/>
      <c r="C1" s="1"/>
      <c r="D1" s="1"/>
      <c r="E1" s="1"/>
      <c r="F1" s="1"/>
      <c r="G1" s="1"/>
      <c r="H1" s="2"/>
      <c r="I1" s="124" t="s">
        <v>120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21.75" customHeight="1">
      <c r="A2" s="1"/>
      <c r="B2" s="1"/>
      <c r="C2" s="1"/>
      <c r="D2" s="1"/>
      <c r="E2" s="1"/>
      <c r="F2" s="1"/>
      <c r="G2" s="1"/>
      <c r="H2" s="2"/>
      <c r="I2" s="124" t="s">
        <v>183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37.5" customHeight="1">
      <c r="A3" s="142" t="s">
        <v>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s="1" customFormat="1" ht="35.25" customHeight="1">
      <c r="A4" s="143" t="s">
        <v>0</v>
      </c>
      <c r="B4" s="143" t="s">
        <v>1</v>
      </c>
      <c r="C4" s="146" t="s">
        <v>2</v>
      </c>
      <c r="D4" s="147"/>
      <c r="E4" s="125" t="s">
        <v>3</v>
      </c>
      <c r="F4" s="125" t="s">
        <v>4</v>
      </c>
      <c r="G4" s="125" t="s">
        <v>5</v>
      </c>
      <c r="H4" s="138" t="s">
        <v>6</v>
      </c>
      <c r="I4" s="150" t="s">
        <v>7</v>
      </c>
      <c r="J4" s="151"/>
      <c r="K4" s="138" t="s">
        <v>8</v>
      </c>
      <c r="L4" s="134" t="s">
        <v>9</v>
      </c>
      <c r="M4" s="134"/>
      <c r="N4" s="134"/>
      <c r="O4" s="134"/>
      <c r="P4" s="134"/>
      <c r="Q4" s="134"/>
      <c r="R4" s="138" t="s">
        <v>10</v>
      </c>
      <c r="S4" s="138" t="s">
        <v>11</v>
      </c>
      <c r="T4" s="135" t="s">
        <v>12</v>
      </c>
    </row>
    <row r="5" spans="1:20" s="1" customFormat="1" ht="15" customHeight="1">
      <c r="A5" s="144"/>
      <c r="B5" s="144"/>
      <c r="C5" s="135" t="s">
        <v>13</v>
      </c>
      <c r="D5" s="135" t="s">
        <v>14</v>
      </c>
      <c r="E5" s="126"/>
      <c r="F5" s="126"/>
      <c r="G5" s="126"/>
      <c r="H5" s="148"/>
      <c r="I5" s="138" t="s">
        <v>15</v>
      </c>
      <c r="J5" s="138" t="s">
        <v>16</v>
      </c>
      <c r="K5" s="148"/>
      <c r="L5" s="149" t="s">
        <v>15</v>
      </c>
      <c r="M5" s="134" t="s">
        <v>17</v>
      </c>
      <c r="N5" s="134"/>
      <c r="O5" s="134"/>
      <c r="P5" s="134"/>
      <c r="Q5" s="134"/>
      <c r="R5" s="148"/>
      <c r="S5" s="148"/>
      <c r="T5" s="136"/>
    </row>
    <row r="6" spans="1:20" s="1" customFormat="1" ht="163.5" customHeight="1">
      <c r="A6" s="144"/>
      <c r="B6" s="144"/>
      <c r="C6" s="136"/>
      <c r="D6" s="136"/>
      <c r="E6" s="126"/>
      <c r="F6" s="126"/>
      <c r="G6" s="126"/>
      <c r="H6" s="139"/>
      <c r="I6" s="139"/>
      <c r="J6" s="139"/>
      <c r="K6" s="139"/>
      <c r="L6" s="149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62</v>
      </c>
      <c r="R6" s="139"/>
      <c r="S6" s="139"/>
      <c r="T6" s="136"/>
    </row>
    <row r="7" spans="1:20" s="1" customFormat="1" ht="15">
      <c r="A7" s="145"/>
      <c r="B7" s="145"/>
      <c r="C7" s="137"/>
      <c r="D7" s="137"/>
      <c r="E7" s="127"/>
      <c r="F7" s="127"/>
      <c r="G7" s="127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137"/>
    </row>
    <row r="8" spans="1:20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s="9" customFormat="1" ht="15">
      <c r="A9" s="140" t="s">
        <v>60</v>
      </c>
      <c r="B9" s="141"/>
      <c r="C9" s="15"/>
      <c r="D9" s="15"/>
      <c r="E9" s="15"/>
      <c r="F9" s="15"/>
      <c r="G9" s="15"/>
      <c r="H9" s="16">
        <f aca="true" t="shared" si="0" ref="H9:Q9">H11+H32+H44</f>
        <v>27392.100000000002</v>
      </c>
      <c r="I9" s="16">
        <f t="shared" si="0"/>
        <v>14547.999999999998</v>
      </c>
      <c r="J9" s="16">
        <f t="shared" si="0"/>
        <v>14848.07</v>
      </c>
      <c r="K9" s="17">
        <f t="shared" si="0"/>
        <v>1289</v>
      </c>
      <c r="L9" s="16">
        <f t="shared" si="0"/>
        <v>30301831</v>
      </c>
      <c r="M9" s="16">
        <f t="shared" si="0"/>
        <v>0</v>
      </c>
      <c r="N9" s="16">
        <f t="shared" si="0"/>
        <v>14439752.31</v>
      </c>
      <c r="O9" s="16">
        <f t="shared" si="0"/>
        <v>0</v>
      </c>
      <c r="P9" s="16">
        <f t="shared" si="0"/>
        <v>15862078.69</v>
      </c>
      <c r="Q9" s="16">
        <f t="shared" si="0"/>
        <v>0</v>
      </c>
      <c r="R9" s="16" t="s">
        <v>61</v>
      </c>
      <c r="S9" s="16" t="s">
        <v>61</v>
      </c>
      <c r="T9" s="15" t="s">
        <v>61</v>
      </c>
    </row>
    <row r="10" spans="1:20" s="9" customFormat="1" ht="15">
      <c r="A10" s="128" t="s">
        <v>65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</row>
    <row r="11" spans="1:20" s="9" customFormat="1" ht="15">
      <c r="A11" s="18" t="s">
        <v>26</v>
      </c>
      <c r="B11" s="19" t="s">
        <v>83</v>
      </c>
      <c r="C11" s="15" t="s">
        <v>61</v>
      </c>
      <c r="D11" s="15" t="s">
        <v>61</v>
      </c>
      <c r="E11" s="15" t="s">
        <v>61</v>
      </c>
      <c r="F11" s="15" t="s">
        <v>61</v>
      </c>
      <c r="G11" s="15" t="s">
        <v>61</v>
      </c>
      <c r="H11" s="16">
        <f aca="true" t="shared" si="1" ref="H11:Q11">SUM(H12:H30)</f>
        <v>8186.200000000001</v>
      </c>
      <c r="I11" s="16">
        <f t="shared" si="1"/>
        <v>7579.9</v>
      </c>
      <c r="J11" s="16">
        <f t="shared" si="1"/>
        <v>4615.620000000001</v>
      </c>
      <c r="K11" s="103">
        <f t="shared" si="1"/>
        <v>394</v>
      </c>
      <c r="L11" s="16">
        <f t="shared" si="1"/>
        <v>8725971</v>
      </c>
      <c r="M11" s="16">
        <f>SUM(M12:M30)</f>
        <v>0</v>
      </c>
      <c r="N11" s="16">
        <f>SUM(N12:N30)</f>
        <v>3088930.8300000005</v>
      </c>
      <c r="O11" s="16">
        <f t="shared" si="1"/>
        <v>0</v>
      </c>
      <c r="P11" s="16">
        <f t="shared" si="1"/>
        <v>5637040.17</v>
      </c>
      <c r="Q11" s="16">
        <f t="shared" si="1"/>
        <v>0</v>
      </c>
      <c r="R11" s="16" t="s">
        <v>61</v>
      </c>
      <c r="S11" s="16" t="s">
        <v>61</v>
      </c>
      <c r="T11" s="15" t="s">
        <v>61</v>
      </c>
    </row>
    <row r="12" spans="1:20" s="35" customFormat="1" ht="15">
      <c r="A12" s="50" t="s">
        <v>27</v>
      </c>
      <c r="B12" s="38" t="s">
        <v>136</v>
      </c>
      <c r="C12" s="48">
        <v>1975</v>
      </c>
      <c r="D12" s="48">
        <v>1975</v>
      </c>
      <c r="E12" s="45" t="s">
        <v>130</v>
      </c>
      <c r="F12" s="48">
        <v>2</v>
      </c>
      <c r="G12" s="48">
        <v>1</v>
      </c>
      <c r="H12" s="36">
        <v>299.91</v>
      </c>
      <c r="I12" s="36">
        <v>277.21</v>
      </c>
      <c r="J12" s="39">
        <v>209.3</v>
      </c>
      <c r="K12" s="104">
        <v>14</v>
      </c>
      <c r="L12" s="36">
        <f>SUM('Приложение 2'!C12)</f>
        <v>1865690</v>
      </c>
      <c r="M12" s="36">
        <v>0</v>
      </c>
      <c r="N12" s="36">
        <v>777729.41</v>
      </c>
      <c r="O12" s="36">
        <v>0</v>
      </c>
      <c r="P12" s="36">
        <f>L12-N12</f>
        <v>1087960.5899999999</v>
      </c>
      <c r="Q12" s="36">
        <v>0</v>
      </c>
      <c r="R12" s="36">
        <f aca="true" t="shared" si="2" ref="R12:R30">L12/I12</f>
        <v>6730.240611810541</v>
      </c>
      <c r="S12" s="36">
        <v>10680.990312398544</v>
      </c>
      <c r="T12" s="54">
        <v>43100</v>
      </c>
    </row>
    <row r="13" spans="1:20" s="35" customFormat="1" ht="15.75">
      <c r="A13" s="50" t="s">
        <v>63</v>
      </c>
      <c r="B13" s="38" t="s">
        <v>137</v>
      </c>
      <c r="C13" s="48">
        <v>1970</v>
      </c>
      <c r="D13" s="48">
        <v>2011</v>
      </c>
      <c r="E13" s="45" t="s">
        <v>129</v>
      </c>
      <c r="F13" s="48">
        <v>2</v>
      </c>
      <c r="G13" s="48">
        <v>2</v>
      </c>
      <c r="H13" s="36">
        <v>537.95</v>
      </c>
      <c r="I13" s="36">
        <v>495.6</v>
      </c>
      <c r="J13" s="39">
        <v>236.28</v>
      </c>
      <c r="K13" s="104">
        <v>28</v>
      </c>
      <c r="L13" s="36">
        <f>SUM('Приложение 2'!C13)</f>
        <v>167280</v>
      </c>
      <c r="M13" s="36">
        <v>0</v>
      </c>
      <c r="N13" s="36">
        <v>69732.15</v>
      </c>
      <c r="O13" s="36">
        <v>0</v>
      </c>
      <c r="P13" s="36">
        <f aca="true" t="shared" si="3" ref="P13:P30">L13-N13</f>
        <v>97547.85</v>
      </c>
      <c r="Q13" s="36">
        <v>0</v>
      </c>
      <c r="R13" s="36">
        <f t="shared" si="2"/>
        <v>337.53026634382564</v>
      </c>
      <c r="S13" s="69">
        <v>2719.77</v>
      </c>
      <c r="T13" s="54">
        <v>43100</v>
      </c>
    </row>
    <row r="14" spans="1:20" s="35" customFormat="1" ht="15.75">
      <c r="A14" s="50" t="s">
        <v>64</v>
      </c>
      <c r="B14" s="38" t="s">
        <v>139</v>
      </c>
      <c r="C14" s="48">
        <v>1970</v>
      </c>
      <c r="D14" s="48">
        <v>2016</v>
      </c>
      <c r="E14" s="45" t="s">
        <v>129</v>
      </c>
      <c r="F14" s="48">
        <v>2</v>
      </c>
      <c r="G14" s="48">
        <v>2</v>
      </c>
      <c r="H14" s="36">
        <v>538.16</v>
      </c>
      <c r="I14" s="36">
        <v>501.57</v>
      </c>
      <c r="J14" s="39">
        <v>236.29</v>
      </c>
      <c r="K14" s="104">
        <v>29</v>
      </c>
      <c r="L14" s="36">
        <f>SUM('Приложение 2'!C14)</f>
        <v>117101</v>
      </c>
      <c r="M14" s="36">
        <v>0</v>
      </c>
      <c r="N14" s="36">
        <v>48814.59</v>
      </c>
      <c r="O14" s="36">
        <v>0</v>
      </c>
      <c r="P14" s="36">
        <f t="shared" si="3"/>
        <v>68286.41</v>
      </c>
      <c r="Q14" s="36">
        <v>0</v>
      </c>
      <c r="R14" s="36">
        <f t="shared" si="2"/>
        <v>233.46890763004168</v>
      </c>
      <c r="S14" s="70">
        <v>1921.23</v>
      </c>
      <c r="T14" s="54">
        <v>43100</v>
      </c>
    </row>
    <row r="15" spans="1:20" s="35" customFormat="1" ht="15">
      <c r="A15" s="50" t="s">
        <v>84</v>
      </c>
      <c r="B15" s="38" t="s">
        <v>140</v>
      </c>
      <c r="C15" s="48">
        <v>1970</v>
      </c>
      <c r="D15" s="48">
        <v>2016</v>
      </c>
      <c r="E15" s="45" t="s">
        <v>129</v>
      </c>
      <c r="F15" s="48">
        <v>2</v>
      </c>
      <c r="G15" s="48">
        <v>2</v>
      </c>
      <c r="H15" s="36">
        <v>544.47</v>
      </c>
      <c r="I15" s="36">
        <v>511.77</v>
      </c>
      <c r="J15" s="39">
        <v>347.5</v>
      </c>
      <c r="K15" s="47">
        <v>25</v>
      </c>
      <c r="L15" s="36">
        <f>SUM('Приложение 2'!C15)</f>
        <v>66997</v>
      </c>
      <c r="M15" s="36">
        <v>0</v>
      </c>
      <c r="N15" s="36">
        <v>27928.29</v>
      </c>
      <c r="O15" s="36">
        <v>0</v>
      </c>
      <c r="P15" s="36">
        <f t="shared" si="3"/>
        <v>39068.71</v>
      </c>
      <c r="Q15" s="36">
        <v>0</v>
      </c>
      <c r="R15" s="36">
        <f t="shared" si="2"/>
        <v>130.91232389549992</v>
      </c>
      <c r="S15" s="36">
        <v>6039.99</v>
      </c>
      <c r="T15" s="54">
        <v>43100</v>
      </c>
    </row>
    <row r="16" spans="1:20" s="35" customFormat="1" ht="15.75">
      <c r="A16" s="50" t="s">
        <v>85</v>
      </c>
      <c r="B16" s="51" t="s">
        <v>141</v>
      </c>
      <c r="C16" s="48">
        <v>1969</v>
      </c>
      <c r="D16" s="48">
        <v>2015</v>
      </c>
      <c r="E16" s="45" t="s">
        <v>129</v>
      </c>
      <c r="F16" s="48">
        <v>2</v>
      </c>
      <c r="G16" s="48">
        <v>2</v>
      </c>
      <c r="H16" s="36">
        <v>538.22</v>
      </c>
      <c r="I16" s="36">
        <v>505.52</v>
      </c>
      <c r="J16" s="39">
        <v>413.92</v>
      </c>
      <c r="K16" s="47">
        <v>19</v>
      </c>
      <c r="L16" s="36">
        <f>SUM('Приложение 2'!C16)</f>
        <v>117102</v>
      </c>
      <c r="M16" s="36">
        <v>0</v>
      </c>
      <c r="N16" s="36">
        <v>48815.01</v>
      </c>
      <c r="O16" s="36">
        <v>0</v>
      </c>
      <c r="P16" s="36">
        <f t="shared" si="3"/>
        <v>68286.98999999999</v>
      </c>
      <c r="Q16" s="36">
        <v>0</v>
      </c>
      <c r="R16" s="36">
        <f t="shared" si="2"/>
        <v>231.64662130083875</v>
      </c>
      <c r="S16" s="70">
        <v>1921.23</v>
      </c>
      <c r="T16" s="54">
        <v>43100</v>
      </c>
    </row>
    <row r="17" spans="1:20" s="20" customFormat="1" ht="15.75">
      <c r="A17" s="50" t="s">
        <v>90</v>
      </c>
      <c r="B17" s="38" t="s">
        <v>143</v>
      </c>
      <c r="C17" s="48">
        <v>1969</v>
      </c>
      <c r="D17" s="48">
        <v>2016</v>
      </c>
      <c r="E17" s="45" t="s">
        <v>129</v>
      </c>
      <c r="F17" s="48">
        <v>2</v>
      </c>
      <c r="G17" s="48">
        <v>1</v>
      </c>
      <c r="H17" s="36">
        <v>346.2</v>
      </c>
      <c r="I17" s="36">
        <v>320</v>
      </c>
      <c r="J17" s="39">
        <v>39</v>
      </c>
      <c r="K17" s="47">
        <v>16</v>
      </c>
      <c r="L17" s="36">
        <f>SUM('Приложение 2'!C17)</f>
        <v>112739</v>
      </c>
      <c r="M17" s="36">
        <v>0</v>
      </c>
      <c r="N17" s="36">
        <v>46996.25</v>
      </c>
      <c r="O17" s="36">
        <v>0</v>
      </c>
      <c r="P17" s="36">
        <f t="shared" si="3"/>
        <v>65742.75</v>
      </c>
      <c r="Q17" s="36">
        <v>0</v>
      </c>
      <c r="R17" s="36">
        <f>L17/I17</f>
        <v>352.309375</v>
      </c>
      <c r="S17" s="70">
        <v>1921.23</v>
      </c>
      <c r="T17" s="54">
        <v>43100</v>
      </c>
    </row>
    <row r="18" spans="1:20" s="20" customFormat="1" ht="15">
      <c r="A18" s="50" t="s">
        <v>91</v>
      </c>
      <c r="B18" s="38" t="s">
        <v>144</v>
      </c>
      <c r="C18" s="48">
        <v>1977</v>
      </c>
      <c r="D18" s="48">
        <v>1977</v>
      </c>
      <c r="E18" s="45" t="s">
        <v>131</v>
      </c>
      <c r="F18" s="48">
        <v>3</v>
      </c>
      <c r="G18" s="48">
        <v>2</v>
      </c>
      <c r="H18" s="36">
        <v>1166.31</v>
      </c>
      <c r="I18" s="36">
        <v>1062.41</v>
      </c>
      <c r="J18" s="39">
        <v>881.35</v>
      </c>
      <c r="K18" s="47">
        <v>41</v>
      </c>
      <c r="L18" s="36">
        <f>SUM('Приложение 2'!C18)</f>
        <v>181403</v>
      </c>
      <c r="M18" s="36">
        <v>0</v>
      </c>
      <c r="N18" s="36">
        <v>75619.45</v>
      </c>
      <c r="O18" s="36">
        <v>0</v>
      </c>
      <c r="P18" s="36">
        <f t="shared" si="3"/>
        <v>105783.55</v>
      </c>
      <c r="Q18" s="36">
        <v>0</v>
      </c>
      <c r="R18" s="36">
        <f>L18/I18</f>
        <v>170.74669854387665</v>
      </c>
      <c r="S18" s="36">
        <v>783.61</v>
      </c>
      <c r="T18" s="54">
        <v>43100</v>
      </c>
    </row>
    <row r="19" spans="1:20" s="35" customFormat="1" ht="15">
      <c r="A19" s="50" t="s">
        <v>110</v>
      </c>
      <c r="B19" s="38" t="s">
        <v>138</v>
      </c>
      <c r="C19" s="48">
        <v>1985</v>
      </c>
      <c r="D19" s="48">
        <v>1985</v>
      </c>
      <c r="E19" s="45" t="s">
        <v>129</v>
      </c>
      <c r="F19" s="48">
        <v>2</v>
      </c>
      <c r="G19" s="48">
        <v>1</v>
      </c>
      <c r="H19" s="36">
        <v>325.2</v>
      </c>
      <c r="I19" s="36">
        <v>291.8</v>
      </c>
      <c r="J19" s="39">
        <v>228.7</v>
      </c>
      <c r="K19" s="47">
        <v>13</v>
      </c>
      <c r="L19" s="36">
        <f>SUM('Приложение 2'!C19)</f>
        <v>2107654</v>
      </c>
      <c r="M19" s="36">
        <v>0</v>
      </c>
      <c r="N19" s="36">
        <v>678634.55</v>
      </c>
      <c r="O19" s="36">
        <v>0</v>
      </c>
      <c r="P19" s="36">
        <f t="shared" si="3"/>
        <v>1429019.45</v>
      </c>
      <c r="Q19" s="36">
        <v>0</v>
      </c>
      <c r="R19" s="36">
        <f t="shared" si="2"/>
        <v>7222.940370116517</v>
      </c>
      <c r="S19" s="36">
        <v>6039.99</v>
      </c>
      <c r="T19" s="54">
        <v>43100</v>
      </c>
    </row>
    <row r="20" spans="1:41" s="34" customFormat="1" ht="15.75">
      <c r="A20" s="50" t="s">
        <v>111</v>
      </c>
      <c r="B20" s="51" t="s">
        <v>135</v>
      </c>
      <c r="C20" s="48">
        <v>1967</v>
      </c>
      <c r="D20" s="48">
        <v>2010</v>
      </c>
      <c r="E20" s="45" t="s">
        <v>129</v>
      </c>
      <c r="F20" s="48">
        <v>2</v>
      </c>
      <c r="G20" s="48">
        <v>1</v>
      </c>
      <c r="H20" s="36">
        <v>347.04</v>
      </c>
      <c r="I20" s="36">
        <v>321.74</v>
      </c>
      <c r="J20" s="39">
        <v>199.99</v>
      </c>
      <c r="K20" s="47">
        <v>18</v>
      </c>
      <c r="L20" s="36">
        <f>SUM('Приложение 2'!C20)</f>
        <v>224066</v>
      </c>
      <c r="M20" s="36">
        <v>0</v>
      </c>
      <c r="N20" s="36">
        <v>93403.9</v>
      </c>
      <c r="O20" s="36">
        <v>0</v>
      </c>
      <c r="P20" s="36">
        <f t="shared" si="3"/>
        <v>130662.1</v>
      </c>
      <c r="Q20" s="36">
        <v>0</v>
      </c>
      <c r="R20" s="36">
        <f t="shared" si="2"/>
        <v>696.4194691365699</v>
      </c>
      <c r="S20" s="70">
        <v>3817.66</v>
      </c>
      <c r="T20" s="54">
        <v>43100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20" s="35" customFormat="1" ht="15.75">
      <c r="A21" s="50" t="s">
        <v>112</v>
      </c>
      <c r="B21" s="38" t="s">
        <v>122</v>
      </c>
      <c r="C21" s="48">
        <v>1967</v>
      </c>
      <c r="D21" s="48">
        <v>2015</v>
      </c>
      <c r="E21" s="45" t="s">
        <v>129</v>
      </c>
      <c r="F21" s="48">
        <v>2</v>
      </c>
      <c r="G21" s="48">
        <v>1</v>
      </c>
      <c r="H21" s="36">
        <v>347.31</v>
      </c>
      <c r="I21" s="36">
        <v>322.2</v>
      </c>
      <c r="J21" s="39">
        <v>113.5</v>
      </c>
      <c r="K21" s="47">
        <v>29</v>
      </c>
      <c r="L21" s="36">
        <f>SUM('Приложение 2'!C21)</f>
        <v>112764</v>
      </c>
      <c r="M21" s="36">
        <v>0</v>
      </c>
      <c r="N21" s="36">
        <v>47006.67</v>
      </c>
      <c r="O21" s="36">
        <v>0</v>
      </c>
      <c r="P21" s="36">
        <f t="shared" si="3"/>
        <v>65757.33</v>
      </c>
      <c r="Q21" s="36">
        <v>0</v>
      </c>
      <c r="R21" s="36">
        <f t="shared" si="2"/>
        <v>349.9813780260708</v>
      </c>
      <c r="S21" s="70">
        <v>1921.23</v>
      </c>
      <c r="T21" s="54">
        <v>43100</v>
      </c>
    </row>
    <row r="22" spans="1:20" s="1" customFormat="1" ht="15">
      <c r="A22" s="50" t="s">
        <v>113</v>
      </c>
      <c r="B22" s="51" t="s">
        <v>132</v>
      </c>
      <c r="C22" s="52">
        <v>1965</v>
      </c>
      <c r="D22" s="52">
        <v>2015</v>
      </c>
      <c r="E22" s="59" t="s">
        <v>129</v>
      </c>
      <c r="F22" s="46">
        <v>2</v>
      </c>
      <c r="G22" s="46">
        <v>1</v>
      </c>
      <c r="H22" s="36">
        <v>353.5</v>
      </c>
      <c r="I22" s="36">
        <v>329.2</v>
      </c>
      <c r="J22" s="39">
        <v>164.13</v>
      </c>
      <c r="K22" s="47">
        <v>8</v>
      </c>
      <c r="L22" s="36">
        <f>SUM('Приложение 2'!C22)</f>
        <v>2830007</v>
      </c>
      <c r="M22" s="36">
        <v>0</v>
      </c>
      <c r="N22" s="36">
        <v>831105.68</v>
      </c>
      <c r="O22" s="36">
        <v>0</v>
      </c>
      <c r="P22" s="36">
        <f t="shared" si="3"/>
        <v>1998901.3199999998</v>
      </c>
      <c r="Q22" s="36">
        <v>0</v>
      </c>
      <c r="R22" s="36">
        <f t="shared" si="2"/>
        <v>8596.61907654921</v>
      </c>
      <c r="S22" s="36">
        <v>7961.220059347181</v>
      </c>
      <c r="T22" s="54">
        <v>43100</v>
      </c>
    </row>
    <row r="23" spans="1:20" s="1" customFormat="1" ht="15.75" customHeight="1">
      <c r="A23" s="50" t="s">
        <v>114</v>
      </c>
      <c r="B23" s="51" t="s">
        <v>134</v>
      </c>
      <c r="C23" s="52">
        <v>1966</v>
      </c>
      <c r="D23" s="52">
        <v>2016</v>
      </c>
      <c r="E23" s="45" t="s">
        <v>129</v>
      </c>
      <c r="F23" s="52">
        <v>2</v>
      </c>
      <c r="G23" s="52">
        <v>1</v>
      </c>
      <c r="H23" s="53">
        <v>350.8</v>
      </c>
      <c r="I23" s="53">
        <v>326.3</v>
      </c>
      <c r="J23" s="56">
        <v>190.78</v>
      </c>
      <c r="K23" s="57">
        <v>15</v>
      </c>
      <c r="L23" s="36">
        <f>SUM('Приложение 2'!C23)</f>
        <v>112843</v>
      </c>
      <c r="M23" s="36">
        <v>0</v>
      </c>
      <c r="N23" s="36">
        <v>47039.6</v>
      </c>
      <c r="O23" s="36">
        <v>0</v>
      </c>
      <c r="P23" s="36">
        <f t="shared" si="3"/>
        <v>65803.4</v>
      </c>
      <c r="Q23" s="36">
        <v>0</v>
      </c>
      <c r="R23" s="36">
        <f t="shared" si="2"/>
        <v>345.8259270609868</v>
      </c>
      <c r="S23" s="70">
        <v>1921.23</v>
      </c>
      <c r="T23" s="54">
        <v>43100</v>
      </c>
    </row>
    <row r="24" spans="1:20" s="1" customFormat="1" ht="14.25" customHeight="1">
      <c r="A24" s="50" t="s">
        <v>115</v>
      </c>
      <c r="B24" s="51" t="s">
        <v>133</v>
      </c>
      <c r="C24" s="48">
        <v>1966</v>
      </c>
      <c r="D24" s="48">
        <v>2015</v>
      </c>
      <c r="E24" s="45" t="s">
        <v>129</v>
      </c>
      <c r="F24" s="48">
        <v>2</v>
      </c>
      <c r="G24" s="48">
        <v>1</v>
      </c>
      <c r="H24" s="36">
        <v>349.17</v>
      </c>
      <c r="I24" s="36">
        <v>324</v>
      </c>
      <c r="J24" s="39">
        <v>151.7</v>
      </c>
      <c r="K24" s="47">
        <v>23</v>
      </c>
      <c r="L24" s="36">
        <f>SUM('Приложение 2'!C24)</f>
        <v>112807</v>
      </c>
      <c r="M24" s="36">
        <v>0</v>
      </c>
      <c r="N24" s="36">
        <v>47024.6</v>
      </c>
      <c r="O24" s="36">
        <v>0</v>
      </c>
      <c r="P24" s="36">
        <f t="shared" si="3"/>
        <v>65782.4</v>
      </c>
      <c r="Q24" s="36">
        <v>0</v>
      </c>
      <c r="R24" s="36">
        <f t="shared" si="2"/>
        <v>348.16975308641975</v>
      </c>
      <c r="S24" s="70">
        <v>1921.23</v>
      </c>
      <c r="T24" s="55">
        <v>43100</v>
      </c>
    </row>
    <row r="25" spans="1:20" s="35" customFormat="1" ht="15">
      <c r="A25" s="50" t="s">
        <v>116</v>
      </c>
      <c r="B25" s="38" t="s">
        <v>123</v>
      </c>
      <c r="C25" s="48">
        <v>1968</v>
      </c>
      <c r="D25" s="48">
        <v>2015</v>
      </c>
      <c r="E25" s="45" t="s">
        <v>129</v>
      </c>
      <c r="F25" s="48">
        <v>2</v>
      </c>
      <c r="G25" s="48">
        <v>1</v>
      </c>
      <c r="H25" s="36">
        <v>348.8</v>
      </c>
      <c r="I25" s="36">
        <v>324.2</v>
      </c>
      <c r="J25" s="39">
        <v>201.3</v>
      </c>
      <c r="K25" s="47">
        <v>22</v>
      </c>
      <c r="L25" s="36">
        <f>SUM('Приложение 2'!C25)</f>
        <v>48342</v>
      </c>
      <c r="M25" s="36">
        <v>0</v>
      </c>
      <c r="N25" s="36">
        <v>20151.79</v>
      </c>
      <c r="O25" s="36">
        <v>0</v>
      </c>
      <c r="P25" s="36">
        <f t="shared" si="3"/>
        <v>28190.21</v>
      </c>
      <c r="Q25" s="36">
        <v>0</v>
      </c>
      <c r="R25" s="36">
        <f t="shared" si="2"/>
        <v>149.1116594694633</v>
      </c>
      <c r="S25" s="36">
        <v>823.34</v>
      </c>
      <c r="T25" s="54">
        <v>43100</v>
      </c>
    </row>
    <row r="26" spans="1:20" s="35" customFormat="1" ht="15">
      <c r="A26" s="50" t="s">
        <v>117</v>
      </c>
      <c r="B26" s="38" t="s">
        <v>124</v>
      </c>
      <c r="C26" s="48">
        <v>1968</v>
      </c>
      <c r="D26" s="48">
        <v>2015</v>
      </c>
      <c r="E26" s="45" t="s">
        <v>129</v>
      </c>
      <c r="F26" s="48">
        <v>2</v>
      </c>
      <c r="G26" s="48">
        <v>1</v>
      </c>
      <c r="H26" s="36">
        <v>347.92</v>
      </c>
      <c r="I26" s="36">
        <v>323.52</v>
      </c>
      <c r="J26" s="39">
        <v>323.52</v>
      </c>
      <c r="K26" s="47">
        <v>13</v>
      </c>
      <c r="L26" s="36">
        <f>SUM('Приложение 2'!C26)</f>
        <v>48333</v>
      </c>
      <c r="M26" s="36">
        <v>0</v>
      </c>
      <c r="N26" s="36">
        <v>20148.04</v>
      </c>
      <c r="O26" s="36">
        <v>0</v>
      </c>
      <c r="P26" s="36">
        <f t="shared" si="3"/>
        <v>28184.96</v>
      </c>
      <c r="Q26" s="36">
        <v>0</v>
      </c>
      <c r="R26" s="36">
        <f t="shared" si="2"/>
        <v>149.39725519287833</v>
      </c>
      <c r="S26" s="36">
        <v>823.34</v>
      </c>
      <c r="T26" s="54">
        <v>43100</v>
      </c>
    </row>
    <row r="27" spans="1:20" s="35" customFormat="1" ht="15">
      <c r="A27" s="50" t="s">
        <v>118</v>
      </c>
      <c r="B27" s="38" t="s">
        <v>125</v>
      </c>
      <c r="C27" s="48">
        <v>1968</v>
      </c>
      <c r="D27" s="48">
        <v>2015</v>
      </c>
      <c r="E27" s="45" t="s">
        <v>129</v>
      </c>
      <c r="F27" s="48">
        <v>2</v>
      </c>
      <c r="G27" s="48">
        <v>1</v>
      </c>
      <c r="H27" s="36">
        <v>362.58</v>
      </c>
      <c r="I27" s="36">
        <v>337</v>
      </c>
      <c r="J27" s="39">
        <v>86.8</v>
      </c>
      <c r="K27" s="47">
        <v>29</v>
      </c>
      <c r="L27" s="36">
        <f>SUM('Приложение 2'!C27)</f>
        <v>113111</v>
      </c>
      <c r="M27" s="36">
        <v>0</v>
      </c>
      <c r="N27" s="36">
        <v>47151.32</v>
      </c>
      <c r="O27" s="36">
        <v>0</v>
      </c>
      <c r="P27" s="36">
        <f t="shared" si="3"/>
        <v>65959.68</v>
      </c>
      <c r="Q27" s="36">
        <v>0</v>
      </c>
      <c r="R27" s="36">
        <f t="shared" si="2"/>
        <v>335.64094955489617</v>
      </c>
      <c r="S27" s="36">
        <v>1921.230059347181</v>
      </c>
      <c r="T27" s="54">
        <v>43100</v>
      </c>
    </row>
    <row r="28" spans="1:20" s="35" customFormat="1" ht="15">
      <c r="A28" s="50" t="s">
        <v>119</v>
      </c>
      <c r="B28" s="51" t="s">
        <v>128</v>
      </c>
      <c r="C28" s="48">
        <v>1969</v>
      </c>
      <c r="D28" s="48">
        <v>2015</v>
      </c>
      <c r="E28" s="45" t="s">
        <v>129</v>
      </c>
      <c r="F28" s="48">
        <v>2</v>
      </c>
      <c r="G28" s="48">
        <v>1</v>
      </c>
      <c r="H28" s="36">
        <v>363.63</v>
      </c>
      <c r="I28" s="36">
        <v>338.53</v>
      </c>
      <c r="J28" s="39">
        <v>259.72</v>
      </c>
      <c r="K28" s="47">
        <v>15</v>
      </c>
      <c r="L28" s="36">
        <f>SUM('Приложение 2'!C28)</f>
        <v>113135</v>
      </c>
      <c r="M28" s="36">
        <v>0</v>
      </c>
      <c r="N28" s="36">
        <v>47161.33</v>
      </c>
      <c r="O28" s="36">
        <v>0</v>
      </c>
      <c r="P28" s="36">
        <f t="shared" si="3"/>
        <v>65973.67</v>
      </c>
      <c r="Q28" s="36">
        <v>0</v>
      </c>
      <c r="R28" s="36">
        <f t="shared" si="2"/>
        <v>334.1949014858358</v>
      </c>
      <c r="S28" s="36">
        <v>1921.23</v>
      </c>
      <c r="T28" s="54">
        <v>43100</v>
      </c>
    </row>
    <row r="29" spans="1:20" s="35" customFormat="1" ht="15">
      <c r="A29" s="50" t="s">
        <v>150</v>
      </c>
      <c r="B29" s="38" t="s">
        <v>126</v>
      </c>
      <c r="C29" s="48">
        <v>1968</v>
      </c>
      <c r="D29" s="48">
        <v>2010</v>
      </c>
      <c r="E29" s="45" t="s">
        <v>129</v>
      </c>
      <c r="F29" s="48">
        <v>2</v>
      </c>
      <c r="G29" s="48">
        <v>1</v>
      </c>
      <c r="H29" s="36">
        <v>366.33</v>
      </c>
      <c r="I29" s="36">
        <v>340.73</v>
      </c>
      <c r="J29" s="39">
        <v>79.84</v>
      </c>
      <c r="K29" s="47">
        <v>19</v>
      </c>
      <c r="L29" s="36">
        <f>SUM('Приложение 2'!C29)</f>
        <v>161710</v>
      </c>
      <c r="M29" s="36">
        <v>0</v>
      </c>
      <c r="N29" s="36">
        <v>67410.25</v>
      </c>
      <c r="O29" s="36">
        <v>0</v>
      </c>
      <c r="P29" s="36">
        <f t="shared" si="3"/>
        <v>94299.75</v>
      </c>
      <c r="Q29" s="36">
        <v>0</v>
      </c>
      <c r="R29" s="36">
        <f t="shared" si="2"/>
        <v>474.59865582719453</v>
      </c>
      <c r="S29" s="36">
        <v>2719.77</v>
      </c>
      <c r="T29" s="54">
        <v>43100</v>
      </c>
    </row>
    <row r="30" spans="1:20" s="35" customFormat="1" ht="15">
      <c r="A30" s="50" t="s">
        <v>151</v>
      </c>
      <c r="B30" s="38" t="s">
        <v>127</v>
      </c>
      <c r="C30" s="48">
        <v>1969</v>
      </c>
      <c r="D30" s="48">
        <v>2010</v>
      </c>
      <c r="E30" s="45" t="s">
        <v>129</v>
      </c>
      <c r="F30" s="48">
        <v>2</v>
      </c>
      <c r="G30" s="48">
        <v>1</v>
      </c>
      <c r="H30" s="36">
        <v>352.7</v>
      </c>
      <c r="I30" s="36">
        <v>326.6</v>
      </c>
      <c r="J30" s="39">
        <v>252</v>
      </c>
      <c r="K30" s="47">
        <v>18</v>
      </c>
      <c r="L30" s="36">
        <f>SUM('Приложение 2'!C30)</f>
        <v>112887</v>
      </c>
      <c r="M30" s="36">
        <v>0</v>
      </c>
      <c r="N30" s="36">
        <v>47057.95</v>
      </c>
      <c r="O30" s="36">
        <v>0</v>
      </c>
      <c r="P30" s="36">
        <f t="shared" si="3"/>
        <v>65829.05</v>
      </c>
      <c r="Q30" s="36">
        <v>0</v>
      </c>
      <c r="R30" s="36">
        <f t="shared" si="2"/>
        <v>345.64298836497244</v>
      </c>
      <c r="S30" s="36">
        <v>1921.23</v>
      </c>
      <c r="T30" s="55">
        <v>43100</v>
      </c>
    </row>
    <row r="31" spans="1:20" s="10" customFormat="1" ht="15">
      <c r="A31" s="131" t="s">
        <v>66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9" customFormat="1" ht="15">
      <c r="A32" s="42" t="s">
        <v>26</v>
      </c>
      <c r="B32" s="43" t="s">
        <v>83</v>
      </c>
      <c r="C32" s="58" t="s">
        <v>61</v>
      </c>
      <c r="D32" s="58" t="s">
        <v>61</v>
      </c>
      <c r="E32" s="58" t="s">
        <v>61</v>
      </c>
      <c r="F32" s="58" t="s">
        <v>61</v>
      </c>
      <c r="G32" s="58" t="s">
        <v>61</v>
      </c>
      <c r="H32" s="37">
        <f aca="true" t="shared" si="4" ref="H32:Q32">SUM(H33:H42)</f>
        <v>4228.51</v>
      </c>
      <c r="I32" s="37">
        <f t="shared" si="4"/>
        <v>3982.2899999999995</v>
      </c>
      <c r="J32" s="37">
        <f t="shared" si="4"/>
        <v>2461.62</v>
      </c>
      <c r="K32" s="105">
        <f t="shared" si="4"/>
        <v>194</v>
      </c>
      <c r="L32" s="37">
        <f t="shared" si="4"/>
        <v>11343415</v>
      </c>
      <c r="M32" s="37">
        <f t="shared" si="4"/>
        <v>0</v>
      </c>
      <c r="N32" s="37">
        <f t="shared" si="4"/>
        <v>6500896.999999999</v>
      </c>
      <c r="O32" s="37">
        <f t="shared" si="4"/>
        <v>0</v>
      </c>
      <c r="P32" s="37">
        <f t="shared" si="4"/>
        <v>4842518</v>
      </c>
      <c r="Q32" s="37">
        <f t="shared" si="4"/>
        <v>0</v>
      </c>
      <c r="R32" s="37" t="s">
        <v>61</v>
      </c>
      <c r="S32" s="37" t="s">
        <v>61</v>
      </c>
      <c r="T32" s="58" t="s">
        <v>61</v>
      </c>
    </row>
    <row r="33" spans="1:20" s="20" customFormat="1" ht="15">
      <c r="A33" s="50" t="s">
        <v>27</v>
      </c>
      <c r="B33" s="38" t="s">
        <v>142</v>
      </c>
      <c r="C33" s="48">
        <v>1975</v>
      </c>
      <c r="D33" s="48">
        <v>1975</v>
      </c>
      <c r="E33" s="45" t="s">
        <v>130</v>
      </c>
      <c r="F33" s="48">
        <v>2</v>
      </c>
      <c r="G33" s="48">
        <v>1</v>
      </c>
      <c r="H33" s="36">
        <v>299.91</v>
      </c>
      <c r="I33" s="36">
        <v>277.21</v>
      </c>
      <c r="J33" s="39">
        <v>209.3</v>
      </c>
      <c r="K33" s="47">
        <v>14</v>
      </c>
      <c r="L33" s="36">
        <f>'Приложение 2'!C33</f>
        <v>588206</v>
      </c>
      <c r="M33" s="36">
        <v>0</v>
      </c>
      <c r="N33" s="36">
        <f>L33-P33</f>
        <v>337100.13</v>
      </c>
      <c r="O33" s="36">
        <v>0</v>
      </c>
      <c r="P33" s="36">
        <v>251105.87</v>
      </c>
      <c r="Q33" s="36">
        <v>0</v>
      </c>
      <c r="R33" s="36">
        <f>L33/I33</f>
        <v>2121.8787201038926</v>
      </c>
      <c r="S33" s="53">
        <f>R33</f>
        <v>2121.8787201038926</v>
      </c>
      <c r="T33" s="55">
        <v>43465</v>
      </c>
    </row>
    <row r="34" spans="1:20" s="20" customFormat="1" ht="15">
      <c r="A34" s="50" t="s">
        <v>63</v>
      </c>
      <c r="B34" s="38" t="s">
        <v>137</v>
      </c>
      <c r="C34" s="48">
        <v>1970</v>
      </c>
      <c r="D34" s="48">
        <v>2011</v>
      </c>
      <c r="E34" s="45" t="s">
        <v>129</v>
      </c>
      <c r="F34" s="48">
        <v>2</v>
      </c>
      <c r="G34" s="48">
        <v>2</v>
      </c>
      <c r="H34" s="36">
        <v>537.95</v>
      </c>
      <c r="I34" s="36">
        <v>495.68</v>
      </c>
      <c r="J34" s="39">
        <v>236.28</v>
      </c>
      <c r="K34" s="47">
        <v>28</v>
      </c>
      <c r="L34" s="36">
        <f>'Приложение 2'!C34</f>
        <v>2803173</v>
      </c>
      <c r="M34" s="36">
        <v>0</v>
      </c>
      <c r="N34" s="36">
        <f aca="true" t="shared" si="5" ref="N34:N42">L34-P34</f>
        <v>1606494.95</v>
      </c>
      <c r="O34" s="36">
        <v>0</v>
      </c>
      <c r="P34" s="36">
        <v>1196678.05</v>
      </c>
      <c r="Q34" s="36">
        <v>0</v>
      </c>
      <c r="R34" s="36">
        <f aca="true" t="shared" si="6" ref="R34:R42">L34/I34</f>
        <v>5655.206988379599</v>
      </c>
      <c r="S34" s="53">
        <f aca="true" t="shared" si="7" ref="S34:S42">R34</f>
        <v>5655.206988379599</v>
      </c>
      <c r="T34" s="55">
        <v>43465</v>
      </c>
    </row>
    <row r="35" spans="1:20" s="20" customFormat="1" ht="15">
      <c r="A35" s="50" t="s">
        <v>64</v>
      </c>
      <c r="B35" s="38" t="s">
        <v>139</v>
      </c>
      <c r="C35" s="48">
        <v>1970</v>
      </c>
      <c r="D35" s="48">
        <v>2016</v>
      </c>
      <c r="E35" s="45" t="s">
        <v>129</v>
      </c>
      <c r="F35" s="48">
        <v>2</v>
      </c>
      <c r="G35" s="48">
        <v>2</v>
      </c>
      <c r="H35" s="36">
        <v>538.16</v>
      </c>
      <c r="I35" s="36">
        <v>501.57</v>
      </c>
      <c r="J35" s="39">
        <v>236.29</v>
      </c>
      <c r="K35" s="47">
        <v>29</v>
      </c>
      <c r="L35" s="36">
        <f>'Приложение 2'!C35</f>
        <v>1574599</v>
      </c>
      <c r="M35" s="36">
        <v>0</v>
      </c>
      <c r="N35" s="36">
        <f t="shared" si="5"/>
        <v>902400.72</v>
      </c>
      <c r="O35" s="36">
        <v>0</v>
      </c>
      <c r="P35" s="36">
        <v>672198.28</v>
      </c>
      <c r="Q35" s="36">
        <v>0</v>
      </c>
      <c r="R35" s="36">
        <f t="shared" si="6"/>
        <v>3139.3404709213073</v>
      </c>
      <c r="S35" s="53">
        <f t="shared" si="7"/>
        <v>3139.3404709213073</v>
      </c>
      <c r="T35" s="55">
        <v>43465</v>
      </c>
    </row>
    <row r="36" spans="1:20" s="35" customFormat="1" ht="15">
      <c r="A36" s="50" t="s">
        <v>84</v>
      </c>
      <c r="B36" s="38" t="s">
        <v>140</v>
      </c>
      <c r="C36" s="48">
        <v>1970</v>
      </c>
      <c r="D36" s="48">
        <v>2016</v>
      </c>
      <c r="E36" s="45" t="s">
        <v>129</v>
      </c>
      <c r="F36" s="48">
        <v>2</v>
      </c>
      <c r="G36" s="48">
        <v>2</v>
      </c>
      <c r="H36" s="36">
        <v>544.47</v>
      </c>
      <c r="I36" s="36">
        <v>511.77</v>
      </c>
      <c r="J36" s="39">
        <v>347.5</v>
      </c>
      <c r="K36" s="47">
        <v>25</v>
      </c>
      <c r="L36" s="36">
        <f>'Приложение 2'!C36</f>
        <v>520705</v>
      </c>
      <c r="M36" s="36">
        <v>0</v>
      </c>
      <c r="N36" s="36">
        <f t="shared" si="5"/>
        <v>298415.39</v>
      </c>
      <c r="O36" s="36">
        <v>0</v>
      </c>
      <c r="P36" s="36">
        <v>222289.61</v>
      </c>
      <c r="Q36" s="36">
        <v>0</v>
      </c>
      <c r="R36" s="36">
        <f t="shared" si="6"/>
        <v>1017.459014791801</v>
      </c>
      <c r="S36" s="53">
        <f t="shared" si="7"/>
        <v>1017.459014791801</v>
      </c>
      <c r="T36" s="55">
        <v>43465</v>
      </c>
    </row>
    <row r="37" spans="1:20" s="20" customFormat="1" ht="15">
      <c r="A37" s="50" t="s">
        <v>85</v>
      </c>
      <c r="B37" s="51" t="s">
        <v>141</v>
      </c>
      <c r="C37" s="48">
        <v>1969</v>
      </c>
      <c r="D37" s="48">
        <v>2015</v>
      </c>
      <c r="E37" s="45" t="s">
        <v>129</v>
      </c>
      <c r="F37" s="48">
        <v>2</v>
      </c>
      <c r="G37" s="48">
        <v>2</v>
      </c>
      <c r="H37" s="36">
        <v>538.22</v>
      </c>
      <c r="I37" s="36">
        <v>505.52</v>
      </c>
      <c r="J37" s="39">
        <v>413.92</v>
      </c>
      <c r="K37" s="47">
        <v>19</v>
      </c>
      <c r="L37" s="36">
        <f>'Приложение 2'!C37</f>
        <v>1586999</v>
      </c>
      <c r="M37" s="36">
        <v>0</v>
      </c>
      <c r="N37" s="36">
        <f t="shared" si="5"/>
        <v>909507.15</v>
      </c>
      <c r="O37" s="36">
        <v>0</v>
      </c>
      <c r="P37" s="36">
        <v>677491.85</v>
      </c>
      <c r="Q37" s="36">
        <v>0</v>
      </c>
      <c r="R37" s="36">
        <f t="shared" si="6"/>
        <v>3139.3396898243395</v>
      </c>
      <c r="S37" s="53">
        <f t="shared" si="7"/>
        <v>3139.3396898243395</v>
      </c>
      <c r="T37" s="55">
        <v>43465</v>
      </c>
    </row>
    <row r="38" spans="1:20" s="20" customFormat="1" ht="15">
      <c r="A38" s="50" t="s">
        <v>90</v>
      </c>
      <c r="B38" s="51" t="s">
        <v>132</v>
      </c>
      <c r="C38" s="52">
        <v>1965</v>
      </c>
      <c r="D38" s="52">
        <v>2015</v>
      </c>
      <c r="E38" s="45" t="s">
        <v>129</v>
      </c>
      <c r="F38" s="48">
        <v>2</v>
      </c>
      <c r="G38" s="48">
        <v>1</v>
      </c>
      <c r="H38" s="36">
        <v>353.5</v>
      </c>
      <c r="I38" s="36">
        <v>329.2</v>
      </c>
      <c r="J38" s="39">
        <v>164.13</v>
      </c>
      <c r="K38" s="47">
        <v>8</v>
      </c>
      <c r="L38" s="36">
        <f>'Приложение 2'!C38</f>
        <v>1033471</v>
      </c>
      <c r="M38" s="36">
        <v>0</v>
      </c>
      <c r="N38" s="36">
        <f t="shared" si="5"/>
        <v>592280.94</v>
      </c>
      <c r="O38" s="36">
        <v>0</v>
      </c>
      <c r="P38" s="36">
        <v>441190.06</v>
      </c>
      <c r="Q38" s="36">
        <v>0</v>
      </c>
      <c r="R38" s="36">
        <f t="shared" si="6"/>
        <v>3139.3408262454436</v>
      </c>
      <c r="S38" s="53">
        <f t="shared" si="7"/>
        <v>3139.3408262454436</v>
      </c>
      <c r="T38" s="55">
        <v>43465</v>
      </c>
    </row>
    <row r="39" spans="1:20" s="20" customFormat="1" ht="15">
      <c r="A39" s="50" t="s">
        <v>91</v>
      </c>
      <c r="B39" s="51" t="s">
        <v>134</v>
      </c>
      <c r="C39" s="52">
        <v>1966</v>
      </c>
      <c r="D39" s="52">
        <v>2016</v>
      </c>
      <c r="E39" s="45" t="s">
        <v>129</v>
      </c>
      <c r="F39" s="52">
        <v>2</v>
      </c>
      <c r="G39" s="52">
        <v>1</v>
      </c>
      <c r="H39" s="53">
        <v>350.8</v>
      </c>
      <c r="I39" s="53">
        <v>326.3</v>
      </c>
      <c r="J39" s="56">
        <v>190.78</v>
      </c>
      <c r="K39" s="57">
        <v>15</v>
      </c>
      <c r="L39" s="36">
        <f>'Приложение 2'!C39</f>
        <v>1024366</v>
      </c>
      <c r="M39" s="36">
        <v>0</v>
      </c>
      <c r="N39" s="36">
        <f t="shared" si="5"/>
        <v>587062.88</v>
      </c>
      <c r="O39" s="36">
        <v>0</v>
      </c>
      <c r="P39" s="36">
        <v>437303.12</v>
      </c>
      <c r="Q39" s="36">
        <v>0</v>
      </c>
      <c r="R39" s="36">
        <f t="shared" si="6"/>
        <v>3139.338032485443</v>
      </c>
      <c r="S39" s="53">
        <f t="shared" si="7"/>
        <v>3139.338032485443</v>
      </c>
      <c r="T39" s="55">
        <v>43465</v>
      </c>
    </row>
    <row r="40" spans="1:20" s="20" customFormat="1" ht="15">
      <c r="A40" s="50" t="s">
        <v>110</v>
      </c>
      <c r="B40" s="51" t="s">
        <v>133</v>
      </c>
      <c r="C40" s="48">
        <v>1966</v>
      </c>
      <c r="D40" s="48">
        <v>2015</v>
      </c>
      <c r="E40" s="45" t="s">
        <v>129</v>
      </c>
      <c r="F40" s="48">
        <v>2</v>
      </c>
      <c r="G40" s="48">
        <v>1</v>
      </c>
      <c r="H40" s="36">
        <v>349.17</v>
      </c>
      <c r="I40" s="36">
        <v>369.91</v>
      </c>
      <c r="J40" s="39">
        <v>151.7</v>
      </c>
      <c r="K40" s="47">
        <v>23</v>
      </c>
      <c r="L40" s="36">
        <f>'Приложение 2'!C40</f>
        <v>1161274</v>
      </c>
      <c r="M40" s="36">
        <v>0</v>
      </c>
      <c r="N40" s="36">
        <f t="shared" si="5"/>
        <v>665524.6799999999</v>
      </c>
      <c r="O40" s="36">
        <v>0</v>
      </c>
      <c r="P40" s="36">
        <v>495749.32</v>
      </c>
      <c r="Q40" s="36">
        <v>0</v>
      </c>
      <c r="R40" s="36">
        <f t="shared" si="6"/>
        <v>3139.342002108621</v>
      </c>
      <c r="S40" s="53">
        <f t="shared" si="7"/>
        <v>3139.342002108621</v>
      </c>
      <c r="T40" s="55">
        <v>43465</v>
      </c>
    </row>
    <row r="41" spans="1:20" s="20" customFormat="1" ht="15">
      <c r="A41" s="50" t="s">
        <v>111</v>
      </c>
      <c r="B41" s="38" t="s">
        <v>128</v>
      </c>
      <c r="C41" s="48">
        <v>1969</v>
      </c>
      <c r="D41" s="48">
        <v>2015</v>
      </c>
      <c r="E41" s="45" t="s">
        <v>129</v>
      </c>
      <c r="F41" s="48">
        <v>2</v>
      </c>
      <c r="G41" s="48">
        <v>1</v>
      </c>
      <c r="H41" s="36">
        <v>363.63</v>
      </c>
      <c r="I41" s="36">
        <v>338.53</v>
      </c>
      <c r="J41" s="39">
        <v>259.72</v>
      </c>
      <c r="K41" s="47">
        <v>15</v>
      </c>
      <c r="L41" s="36">
        <f>'Приложение 2'!C41</f>
        <v>718320</v>
      </c>
      <c r="M41" s="36">
        <v>0</v>
      </c>
      <c r="N41" s="36">
        <f t="shared" si="5"/>
        <v>411668.3</v>
      </c>
      <c r="O41" s="36">
        <v>0</v>
      </c>
      <c r="P41" s="36">
        <v>306651.7</v>
      </c>
      <c r="Q41" s="36">
        <v>0</v>
      </c>
      <c r="R41" s="36">
        <f t="shared" si="6"/>
        <v>2121.8798924762946</v>
      </c>
      <c r="S41" s="53">
        <f t="shared" si="7"/>
        <v>2121.8798924762946</v>
      </c>
      <c r="T41" s="55">
        <v>43465</v>
      </c>
    </row>
    <row r="42" spans="1:21" s="20" customFormat="1" ht="15">
      <c r="A42" s="50" t="s">
        <v>112</v>
      </c>
      <c r="B42" s="38" t="s">
        <v>127</v>
      </c>
      <c r="C42" s="48">
        <v>1969</v>
      </c>
      <c r="D42" s="48">
        <v>2010</v>
      </c>
      <c r="E42" s="45" t="s">
        <v>129</v>
      </c>
      <c r="F42" s="48">
        <v>2</v>
      </c>
      <c r="G42" s="48">
        <v>1</v>
      </c>
      <c r="H42" s="36">
        <v>352.7</v>
      </c>
      <c r="I42" s="36">
        <v>326.6</v>
      </c>
      <c r="J42" s="39">
        <v>252</v>
      </c>
      <c r="K42" s="47">
        <v>18</v>
      </c>
      <c r="L42" s="36">
        <f>'Приложение 2'!C42</f>
        <v>332302</v>
      </c>
      <c r="M42" s="36">
        <v>0</v>
      </c>
      <c r="N42" s="36">
        <f t="shared" si="5"/>
        <v>190441.86</v>
      </c>
      <c r="O42" s="36">
        <v>0</v>
      </c>
      <c r="P42" s="36">
        <v>141860.14</v>
      </c>
      <c r="Q42" s="36">
        <v>0</v>
      </c>
      <c r="R42" s="36">
        <f t="shared" si="6"/>
        <v>1017.4586650336803</v>
      </c>
      <c r="S42" s="36">
        <f t="shared" si="7"/>
        <v>1017.4586650336803</v>
      </c>
      <c r="T42" s="55">
        <v>43465</v>
      </c>
      <c r="U42" s="123"/>
    </row>
    <row r="43" spans="1:20" s="10" customFormat="1" ht="15">
      <c r="A43" s="131" t="s">
        <v>67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</row>
    <row r="44" spans="1:20" s="9" customFormat="1" ht="15">
      <c r="A44" s="42" t="s">
        <v>26</v>
      </c>
      <c r="B44" s="43" t="s">
        <v>83</v>
      </c>
      <c r="C44" s="58" t="s">
        <v>61</v>
      </c>
      <c r="D44" s="58" t="s">
        <v>61</v>
      </c>
      <c r="E44" s="58" t="s">
        <v>61</v>
      </c>
      <c r="F44" s="58" t="s">
        <v>61</v>
      </c>
      <c r="G44" s="58" t="s">
        <v>61</v>
      </c>
      <c r="H44" s="37">
        <f aca="true" t="shared" si="8" ref="H44:N44">SUM(H45:H61)</f>
        <v>14977.390000000001</v>
      </c>
      <c r="I44" s="37">
        <f t="shared" si="8"/>
        <v>2985.81</v>
      </c>
      <c r="J44" s="37">
        <f t="shared" si="8"/>
        <v>7770.829999999999</v>
      </c>
      <c r="K44" s="105">
        <f t="shared" si="8"/>
        <v>701</v>
      </c>
      <c r="L44" s="37">
        <f t="shared" si="8"/>
        <v>10232445</v>
      </c>
      <c r="M44" s="37">
        <f t="shared" si="8"/>
        <v>0</v>
      </c>
      <c r="N44" s="37">
        <f t="shared" si="8"/>
        <v>4849924.48</v>
      </c>
      <c r="O44" s="37">
        <f>SUM(O45:O48)</f>
        <v>0</v>
      </c>
      <c r="P44" s="37">
        <f>SUM(P45:P61)</f>
        <v>5382520.52</v>
      </c>
      <c r="Q44" s="37">
        <f>SUM(Q45:Q61)</f>
        <v>0</v>
      </c>
      <c r="R44" s="37" t="s">
        <v>61</v>
      </c>
      <c r="S44" s="37" t="s">
        <v>61</v>
      </c>
      <c r="T44" s="58" t="s">
        <v>61</v>
      </c>
    </row>
    <row r="45" spans="1:41" s="21" customFormat="1" ht="15">
      <c r="A45" s="50" t="s">
        <v>27</v>
      </c>
      <c r="B45" s="89" t="s">
        <v>177</v>
      </c>
      <c r="C45" s="102">
        <v>1982</v>
      </c>
      <c r="D45" s="102">
        <v>1982</v>
      </c>
      <c r="E45" s="48" t="s">
        <v>131</v>
      </c>
      <c r="F45" s="82">
        <v>4</v>
      </c>
      <c r="G45" s="82">
        <v>1</v>
      </c>
      <c r="H45" s="36">
        <v>1970.1</v>
      </c>
      <c r="I45" s="36" t="s">
        <v>168</v>
      </c>
      <c r="J45" s="36">
        <v>491.14</v>
      </c>
      <c r="K45" s="122">
        <v>72</v>
      </c>
      <c r="L45" s="83">
        <f>'Приложение 2'!C45</f>
        <v>146448</v>
      </c>
      <c r="M45" s="36">
        <v>0</v>
      </c>
      <c r="N45" s="83">
        <f>L45-P45</f>
        <v>69412.71</v>
      </c>
      <c r="O45" s="83">
        <v>0</v>
      </c>
      <c r="P45" s="83">
        <v>77035.29</v>
      </c>
      <c r="Q45" s="36">
        <v>0</v>
      </c>
      <c r="R45" s="36">
        <f aca="true" t="shared" si="9" ref="R45:R61">L45/I45</f>
        <v>78.09310510318349</v>
      </c>
      <c r="S45" s="36">
        <v>116.96</v>
      </c>
      <c r="T45" s="55">
        <v>43830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21" customFormat="1" ht="15">
      <c r="A46" s="116" t="s">
        <v>63</v>
      </c>
      <c r="B46" s="77" t="s">
        <v>179</v>
      </c>
      <c r="C46" s="117">
        <v>1980</v>
      </c>
      <c r="D46" s="117">
        <v>2008</v>
      </c>
      <c r="E46" s="118" t="s">
        <v>131</v>
      </c>
      <c r="F46" s="119">
        <v>3</v>
      </c>
      <c r="G46" s="119">
        <v>2</v>
      </c>
      <c r="H46" s="37">
        <v>1197.1</v>
      </c>
      <c r="I46" s="37" t="s">
        <v>169</v>
      </c>
      <c r="J46" s="37">
        <v>992.73</v>
      </c>
      <c r="K46" s="105">
        <v>53</v>
      </c>
      <c r="L46" s="16">
        <f>'Приложение 2'!C46</f>
        <v>54581</v>
      </c>
      <c r="M46" s="37">
        <v>0</v>
      </c>
      <c r="N46" s="16">
        <f aca="true" t="shared" si="10" ref="N46:N61">L46-P46</f>
        <v>25870.04</v>
      </c>
      <c r="O46" s="16">
        <v>0</v>
      </c>
      <c r="P46" s="16">
        <v>28710.96</v>
      </c>
      <c r="Q46" s="37">
        <v>0</v>
      </c>
      <c r="R46" s="37">
        <f t="shared" si="9"/>
        <v>51.077110237694185</v>
      </c>
      <c r="S46" s="37">
        <v>152.07</v>
      </c>
      <c r="T46" s="120">
        <v>43830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20" ht="15">
      <c r="A47" s="50" t="s">
        <v>64</v>
      </c>
      <c r="B47" s="89" t="s">
        <v>164</v>
      </c>
      <c r="C47" s="48">
        <v>1976</v>
      </c>
      <c r="D47" s="48">
        <v>1976</v>
      </c>
      <c r="E47" s="45" t="s">
        <v>131</v>
      </c>
      <c r="F47" s="82">
        <v>3</v>
      </c>
      <c r="G47" s="82">
        <v>3</v>
      </c>
      <c r="H47" s="36">
        <v>1676.85</v>
      </c>
      <c r="I47" s="36" t="s">
        <v>172</v>
      </c>
      <c r="J47" s="36">
        <v>755.5</v>
      </c>
      <c r="K47" s="122">
        <v>100</v>
      </c>
      <c r="L47" s="83">
        <f>'Приложение 2'!C47</f>
        <v>140275</v>
      </c>
      <c r="M47" s="36">
        <v>0</v>
      </c>
      <c r="N47" s="83">
        <f t="shared" si="10"/>
        <v>66486.86</v>
      </c>
      <c r="O47" s="83">
        <v>0</v>
      </c>
      <c r="P47" s="83">
        <v>73788.14</v>
      </c>
      <c r="Q47" s="36">
        <v>0</v>
      </c>
      <c r="R47" s="36">
        <f t="shared" si="9"/>
        <v>85.59877955758962</v>
      </c>
      <c r="S47" s="36">
        <v>39.63</v>
      </c>
      <c r="T47" s="55">
        <v>43830</v>
      </c>
    </row>
    <row r="48" spans="1:20" s="9" customFormat="1" ht="15">
      <c r="A48" s="116" t="s">
        <v>84</v>
      </c>
      <c r="B48" s="77" t="s">
        <v>180</v>
      </c>
      <c r="C48" s="117">
        <v>1983</v>
      </c>
      <c r="D48" s="117">
        <v>1983</v>
      </c>
      <c r="E48" s="118" t="s">
        <v>131</v>
      </c>
      <c r="F48" s="119">
        <v>3</v>
      </c>
      <c r="G48" s="119">
        <v>2</v>
      </c>
      <c r="H48" s="37">
        <v>1261.3</v>
      </c>
      <c r="I48" s="37" t="s">
        <v>171</v>
      </c>
      <c r="J48" s="37">
        <v>786.81</v>
      </c>
      <c r="K48" s="105">
        <v>55</v>
      </c>
      <c r="L48" s="16">
        <f>'Приложение 2'!C48</f>
        <v>55013</v>
      </c>
      <c r="M48" s="37">
        <v>0</v>
      </c>
      <c r="N48" s="16">
        <f t="shared" si="10"/>
        <v>26074.79</v>
      </c>
      <c r="O48" s="16">
        <v>0</v>
      </c>
      <c r="P48" s="16">
        <v>28938.21</v>
      </c>
      <c r="Q48" s="37">
        <v>0</v>
      </c>
      <c r="R48" s="37">
        <f t="shared" si="9"/>
        <v>47.39639872490738</v>
      </c>
      <c r="S48" s="37">
        <v>152.07</v>
      </c>
      <c r="T48" s="120">
        <v>43830</v>
      </c>
    </row>
    <row r="49" spans="1:20" ht="15">
      <c r="A49" s="50" t="s">
        <v>85</v>
      </c>
      <c r="B49" s="89" t="s">
        <v>173</v>
      </c>
      <c r="C49" s="48">
        <v>1977</v>
      </c>
      <c r="D49" s="48">
        <v>1977</v>
      </c>
      <c r="E49" s="45" t="s">
        <v>131</v>
      </c>
      <c r="F49" s="82">
        <v>3</v>
      </c>
      <c r="G49" s="82">
        <v>2</v>
      </c>
      <c r="H49" s="36">
        <v>1166.31</v>
      </c>
      <c r="I49" s="36">
        <v>1062.41</v>
      </c>
      <c r="J49" s="36">
        <v>881.35</v>
      </c>
      <c r="K49" s="122">
        <v>41</v>
      </c>
      <c r="L49" s="83">
        <f>'Приложение 2'!C49</f>
        <v>313297</v>
      </c>
      <c r="M49" s="36">
        <v>0</v>
      </c>
      <c r="N49" s="83">
        <f t="shared" si="10"/>
        <v>148494.99</v>
      </c>
      <c r="O49" s="83">
        <v>0</v>
      </c>
      <c r="P49" s="83">
        <v>164802.01</v>
      </c>
      <c r="Q49" s="36">
        <v>0</v>
      </c>
      <c r="R49" s="36">
        <f t="shared" si="9"/>
        <v>294.89274385595013</v>
      </c>
      <c r="S49" s="36">
        <v>876.24</v>
      </c>
      <c r="T49" s="55">
        <v>43830</v>
      </c>
    </row>
    <row r="50" spans="1:20" ht="15">
      <c r="A50" s="50" t="s">
        <v>90</v>
      </c>
      <c r="B50" s="89" t="s">
        <v>143</v>
      </c>
      <c r="C50" s="48">
        <v>1969</v>
      </c>
      <c r="D50" s="48">
        <v>2016</v>
      </c>
      <c r="E50" s="45" t="s">
        <v>129</v>
      </c>
      <c r="F50" s="82">
        <v>2</v>
      </c>
      <c r="G50" s="82">
        <v>1</v>
      </c>
      <c r="H50" s="36">
        <v>346.2</v>
      </c>
      <c r="I50" s="36">
        <v>320</v>
      </c>
      <c r="J50" s="36">
        <v>39</v>
      </c>
      <c r="K50" s="122">
        <v>16</v>
      </c>
      <c r="L50" s="83">
        <f>'Приложение 2'!C50</f>
        <v>1130957</v>
      </c>
      <c r="M50" s="36">
        <v>0</v>
      </c>
      <c r="N50" s="83">
        <f t="shared" si="10"/>
        <v>536045.49</v>
      </c>
      <c r="O50" s="83">
        <v>0</v>
      </c>
      <c r="P50" s="83">
        <v>594911.51</v>
      </c>
      <c r="Q50" s="36">
        <v>0</v>
      </c>
      <c r="R50" s="36">
        <f t="shared" si="9"/>
        <v>3534.240625</v>
      </c>
      <c r="S50" s="36">
        <v>3937.41</v>
      </c>
      <c r="T50" s="55">
        <v>43830</v>
      </c>
    </row>
    <row r="51" spans="1:20" ht="15">
      <c r="A51" s="50" t="s">
        <v>91</v>
      </c>
      <c r="B51" s="89" t="s">
        <v>163</v>
      </c>
      <c r="C51" s="48">
        <v>1970</v>
      </c>
      <c r="D51" s="48">
        <v>2011</v>
      </c>
      <c r="E51" s="45" t="s">
        <v>129</v>
      </c>
      <c r="F51" s="82">
        <v>2</v>
      </c>
      <c r="G51" s="82">
        <v>1</v>
      </c>
      <c r="H51" s="36">
        <v>324.21</v>
      </c>
      <c r="I51" s="36">
        <v>290.81</v>
      </c>
      <c r="J51" s="36">
        <v>236.28</v>
      </c>
      <c r="K51" s="122">
        <v>28</v>
      </c>
      <c r="L51" s="83">
        <f>'Приложение 2'!C51</f>
        <v>235735</v>
      </c>
      <c r="M51" s="36">
        <v>0</v>
      </c>
      <c r="N51" s="83">
        <f t="shared" si="10"/>
        <v>111732.53</v>
      </c>
      <c r="O51" s="83">
        <v>0</v>
      </c>
      <c r="P51" s="83">
        <v>124002.47</v>
      </c>
      <c r="Q51" s="36">
        <v>0</v>
      </c>
      <c r="R51" s="36">
        <f t="shared" si="9"/>
        <v>810.6151782951067</v>
      </c>
      <c r="S51" s="36">
        <v>4559.02</v>
      </c>
      <c r="T51" s="55">
        <v>43830</v>
      </c>
    </row>
    <row r="52" spans="1:20" ht="15">
      <c r="A52" s="50" t="s">
        <v>110</v>
      </c>
      <c r="B52" s="89" t="s">
        <v>174</v>
      </c>
      <c r="C52" s="48">
        <v>1976</v>
      </c>
      <c r="D52" s="48">
        <v>1976</v>
      </c>
      <c r="E52" s="45" t="s">
        <v>129</v>
      </c>
      <c r="F52" s="82">
        <v>2</v>
      </c>
      <c r="G52" s="82">
        <v>2</v>
      </c>
      <c r="H52" s="36">
        <v>538.34</v>
      </c>
      <c r="I52" s="36" t="s">
        <v>165</v>
      </c>
      <c r="J52" s="36">
        <v>133.9</v>
      </c>
      <c r="K52" s="122">
        <v>30</v>
      </c>
      <c r="L52" s="83">
        <f>'Приложение 2'!C52</f>
        <v>330018</v>
      </c>
      <c r="M52" s="36">
        <v>0</v>
      </c>
      <c r="N52" s="83">
        <f t="shared" si="10"/>
        <v>156420.33</v>
      </c>
      <c r="O52" s="83">
        <v>0</v>
      </c>
      <c r="P52" s="83">
        <v>173597.67</v>
      </c>
      <c r="Q52" s="36">
        <v>0</v>
      </c>
      <c r="R52" s="36">
        <f t="shared" si="9"/>
        <v>662.500501866945</v>
      </c>
      <c r="S52" s="36">
        <v>5201.110000000001</v>
      </c>
      <c r="T52" s="55">
        <v>43830</v>
      </c>
    </row>
    <row r="53" spans="1:20" ht="15">
      <c r="A53" s="50" t="s">
        <v>111</v>
      </c>
      <c r="B53" s="89" t="s">
        <v>175</v>
      </c>
      <c r="C53" s="48">
        <v>1976</v>
      </c>
      <c r="D53" s="48">
        <v>1976</v>
      </c>
      <c r="E53" s="45" t="s">
        <v>129</v>
      </c>
      <c r="F53" s="82">
        <v>2</v>
      </c>
      <c r="G53" s="82">
        <v>2</v>
      </c>
      <c r="H53" s="36">
        <v>537.3</v>
      </c>
      <c r="I53" s="36" t="s">
        <v>167</v>
      </c>
      <c r="J53" s="36">
        <v>298.67</v>
      </c>
      <c r="K53" s="122">
        <v>21</v>
      </c>
      <c r="L53" s="83">
        <f>'Приложение 2'!C53</f>
        <v>49478</v>
      </c>
      <c r="M53" s="36">
        <v>0</v>
      </c>
      <c r="N53" s="83">
        <f t="shared" si="10"/>
        <v>23451.34</v>
      </c>
      <c r="O53" s="83">
        <v>0</v>
      </c>
      <c r="P53" s="83">
        <v>26026.66</v>
      </c>
      <c r="Q53" s="36">
        <v>0</v>
      </c>
      <c r="R53" s="36">
        <f t="shared" si="9"/>
        <v>99.6174599339615</v>
      </c>
      <c r="S53" s="36">
        <v>917.26</v>
      </c>
      <c r="T53" s="55">
        <v>43830</v>
      </c>
    </row>
    <row r="54" spans="1:20" ht="15">
      <c r="A54" s="50" t="s">
        <v>112</v>
      </c>
      <c r="B54" s="89" t="s">
        <v>176</v>
      </c>
      <c r="C54" s="48">
        <v>1973</v>
      </c>
      <c r="D54" s="48">
        <v>1973</v>
      </c>
      <c r="E54" s="45" t="s">
        <v>129</v>
      </c>
      <c r="F54" s="82">
        <v>2</v>
      </c>
      <c r="G54" s="82">
        <v>2</v>
      </c>
      <c r="H54" s="36">
        <v>530.2</v>
      </c>
      <c r="I54" s="36" t="s">
        <v>166</v>
      </c>
      <c r="J54" s="36">
        <v>151.8</v>
      </c>
      <c r="K54" s="122">
        <v>22</v>
      </c>
      <c r="L54" s="83">
        <f>'Приложение 2'!C54</f>
        <v>131760</v>
      </c>
      <c r="M54" s="36">
        <v>0</v>
      </c>
      <c r="N54" s="83">
        <f t="shared" si="10"/>
        <v>62450.96000000001</v>
      </c>
      <c r="O54" s="83">
        <v>0</v>
      </c>
      <c r="P54" s="83">
        <v>69309.04</v>
      </c>
      <c r="Q54" s="36">
        <v>0</v>
      </c>
      <c r="R54" s="36">
        <f t="shared" si="9"/>
        <v>261.2419700214133</v>
      </c>
      <c r="S54" s="36">
        <v>2446.26</v>
      </c>
      <c r="T54" s="55">
        <v>43830</v>
      </c>
    </row>
    <row r="55" spans="1:20" ht="15">
      <c r="A55" s="50" t="s">
        <v>113</v>
      </c>
      <c r="B55" s="90" t="s">
        <v>161</v>
      </c>
      <c r="C55" s="48">
        <v>1967</v>
      </c>
      <c r="D55" s="48">
        <v>2010</v>
      </c>
      <c r="E55" s="45" t="s">
        <v>129</v>
      </c>
      <c r="F55" s="82">
        <v>2</v>
      </c>
      <c r="G55" s="82">
        <v>1</v>
      </c>
      <c r="H55" s="36">
        <v>347.04</v>
      </c>
      <c r="I55" s="36">
        <v>321.74</v>
      </c>
      <c r="J55" s="36">
        <v>199.99</v>
      </c>
      <c r="K55" s="122">
        <v>18</v>
      </c>
      <c r="L55" s="83">
        <f>'Приложение 2'!C55</f>
        <v>3114462</v>
      </c>
      <c r="M55" s="36">
        <v>0</v>
      </c>
      <c r="N55" s="83">
        <f t="shared" si="10"/>
        <v>1476177.54</v>
      </c>
      <c r="O55" s="83">
        <v>0</v>
      </c>
      <c r="P55" s="83">
        <v>1638284.46</v>
      </c>
      <c r="Q55" s="36">
        <v>0</v>
      </c>
      <c r="R55" s="36">
        <f t="shared" si="9"/>
        <v>9680.058432274507</v>
      </c>
      <c r="S55" s="36">
        <v>10784.310000000001</v>
      </c>
      <c r="T55" s="55">
        <v>43830</v>
      </c>
    </row>
    <row r="56" spans="1:41" ht="15">
      <c r="A56" s="50" t="s">
        <v>114</v>
      </c>
      <c r="B56" s="89" t="s">
        <v>124</v>
      </c>
      <c r="C56" s="48">
        <v>1968</v>
      </c>
      <c r="D56" s="48">
        <v>2015</v>
      </c>
      <c r="E56" s="45" t="s">
        <v>129</v>
      </c>
      <c r="F56" s="82">
        <v>2</v>
      </c>
      <c r="G56" s="82">
        <v>1</v>
      </c>
      <c r="H56" s="36">
        <v>347.92</v>
      </c>
      <c r="I56" s="36">
        <v>323.52</v>
      </c>
      <c r="J56" s="36">
        <v>323.52</v>
      </c>
      <c r="K56" s="122">
        <v>13</v>
      </c>
      <c r="L56" s="83">
        <f>'Приложение 2'!C56</f>
        <v>750017</v>
      </c>
      <c r="M56" s="36">
        <v>0</v>
      </c>
      <c r="N56" s="83">
        <f t="shared" si="10"/>
        <v>355489.41</v>
      </c>
      <c r="O56" s="83">
        <v>0</v>
      </c>
      <c r="P56" s="83">
        <v>394527.59</v>
      </c>
      <c r="Q56" s="36">
        <v>0</v>
      </c>
      <c r="R56" s="36">
        <f t="shared" si="9"/>
        <v>2318.3018051434224</v>
      </c>
      <c r="S56" s="36">
        <v>3587.06</v>
      </c>
      <c r="T56" s="55">
        <v>43830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20" ht="15">
      <c r="A57" s="50" t="s">
        <v>115</v>
      </c>
      <c r="B57" s="89" t="s">
        <v>178</v>
      </c>
      <c r="C57" s="102">
        <v>1981</v>
      </c>
      <c r="D57" s="102">
        <v>2008</v>
      </c>
      <c r="E57" s="45" t="s">
        <v>131</v>
      </c>
      <c r="F57" s="82">
        <v>5</v>
      </c>
      <c r="G57" s="82">
        <v>4</v>
      </c>
      <c r="H57" s="36">
        <v>3305.6</v>
      </c>
      <c r="I57" s="36" t="s">
        <v>170</v>
      </c>
      <c r="J57" s="36">
        <v>1948</v>
      </c>
      <c r="K57" s="122">
        <v>137</v>
      </c>
      <c r="L57" s="83">
        <f>'Приложение 2'!C57</f>
        <v>108124</v>
      </c>
      <c r="M57" s="36">
        <v>0</v>
      </c>
      <c r="N57" s="83">
        <f t="shared" si="10"/>
        <v>51248.09</v>
      </c>
      <c r="O57" s="83">
        <v>0</v>
      </c>
      <c r="P57" s="83">
        <v>56875.91</v>
      </c>
      <c r="Q57" s="36">
        <v>0</v>
      </c>
      <c r="R57" s="36">
        <f t="shared" si="9"/>
        <v>50.72909824528479</v>
      </c>
      <c r="S57" s="36">
        <v>61.4</v>
      </c>
      <c r="T57" s="55">
        <v>43830</v>
      </c>
    </row>
    <row r="58" spans="1:41" ht="15">
      <c r="A58" s="50" t="s">
        <v>116</v>
      </c>
      <c r="B58" s="89" t="s">
        <v>125</v>
      </c>
      <c r="C58" s="48">
        <v>1968</v>
      </c>
      <c r="D58" s="48">
        <v>2015</v>
      </c>
      <c r="E58" s="45" t="s">
        <v>129</v>
      </c>
      <c r="F58" s="82">
        <v>2</v>
      </c>
      <c r="G58" s="82">
        <v>1</v>
      </c>
      <c r="H58" s="36">
        <v>362.58</v>
      </c>
      <c r="I58" s="36" t="s">
        <v>181</v>
      </c>
      <c r="J58" s="36">
        <v>86.8</v>
      </c>
      <c r="K58" s="122">
        <v>29</v>
      </c>
      <c r="L58" s="83">
        <f>'Приложение 2'!C58</f>
        <v>715074</v>
      </c>
      <c r="M58" s="36">
        <v>0</v>
      </c>
      <c r="N58" s="83">
        <f t="shared" si="10"/>
        <v>338927.29</v>
      </c>
      <c r="O58" s="83">
        <v>0</v>
      </c>
      <c r="P58" s="83">
        <v>376146.71</v>
      </c>
      <c r="Q58" s="36">
        <v>0</v>
      </c>
      <c r="R58" s="36">
        <f t="shared" si="9"/>
        <v>2122.0072407858033</v>
      </c>
      <c r="S58" s="36">
        <v>2363.93</v>
      </c>
      <c r="T58" s="55">
        <v>43830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20" ht="15">
      <c r="A59" s="50" t="s">
        <v>117</v>
      </c>
      <c r="B59" s="38" t="s">
        <v>126</v>
      </c>
      <c r="C59" s="48">
        <v>1968</v>
      </c>
      <c r="D59" s="48">
        <v>2010</v>
      </c>
      <c r="E59" s="45" t="s">
        <v>129</v>
      </c>
      <c r="F59" s="82">
        <v>2</v>
      </c>
      <c r="G59" s="82">
        <v>1</v>
      </c>
      <c r="H59" s="36">
        <v>366.33</v>
      </c>
      <c r="I59" s="36">
        <v>340.73</v>
      </c>
      <c r="J59" s="36">
        <v>79.84</v>
      </c>
      <c r="K59" s="122">
        <v>19</v>
      </c>
      <c r="L59" s="83">
        <f>'Приложение 2'!C59</f>
        <v>1580530</v>
      </c>
      <c r="M59" s="36">
        <v>0</v>
      </c>
      <c r="N59" s="83">
        <f t="shared" si="10"/>
        <v>749131.92</v>
      </c>
      <c r="O59" s="83">
        <v>0</v>
      </c>
      <c r="P59" s="83">
        <v>831398.08</v>
      </c>
      <c r="Q59" s="36">
        <v>0</v>
      </c>
      <c r="R59" s="36">
        <f t="shared" si="9"/>
        <v>4638.65817509465</v>
      </c>
      <c r="S59" s="36">
        <v>5167.8099999999995</v>
      </c>
      <c r="T59" s="55">
        <v>43830</v>
      </c>
    </row>
    <row r="60" spans="1:20" ht="15">
      <c r="A60" s="50" t="s">
        <v>118</v>
      </c>
      <c r="B60" s="38" t="s">
        <v>162</v>
      </c>
      <c r="C60" s="48">
        <v>1969</v>
      </c>
      <c r="D60" s="48">
        <v>2010</v>
      </c>
      <c r="E60" s="45" t="s">
        <v>129</v>
      </c>
      <c r="F60" s="82">
        <v>2</v>
      </c>
      <c r="G60" s="82">
        <v>1</v>
      </c>
      <c r="H60" s="36">
        <v>352.7</v>
      </c>
      <c r="I60" s="36">
        <v>326.6</v>
      </c>
      <c r="J60" s="36">
        <v>252</v>
      </c>
      <c r="K60" s="122">
        <v>18</v>
      </c>
      <c r="L60" s="83">
        <f>'Приложение 2'!C60</f>
        <v>693006</v>
      </c>
      <c r="M60" s="36">
        <v>0</v>
      </c>
      <c r="N60" s="83">
        <f t="shared" si="10"/>
        <v>328467.61</v>
      </c>
      <c r="O60" s="83">
        <v>0</v>
      </c>
      <c r="P60" s="83">
        <v>364538.39</v>
      </c>
      <c r="Q60" s="36">
        <v>0</v>
      </c>
      <c r="R60" s="36">
        <f t="shared" si="9"/>
        <v>2121.879975505205</v>
      </c>
      <c r="S60" s="36">
        <v>2363.93</v>
      </c>
      <c r="T60" s="55">
        <v>43830</v>
      </c>
    </row>
    <row r="61" spans="1:41" ht="15">
      <c r="A61" s="50" t="s">
        <v>119</v>
      </c>
      <c r="B61" s="38" t="s">
        <v>122</v>
      </c>
      <c r="C61" s="48">
        <v>1967</v>
      </c>
      <c r="D61" s="48">
        <v>2015</v>
      </c>
      <c r="E61" s="45" t="s">
        <v>129</v>
      </c>
      <c r="F61" s="82">
        <v>2</v>
      </c>
      <c r="G61" s="82">
        <v>1</v>
      </c>
      <c r="H61" s="36">
        <v>347.31</v>
      </c>
      <c r="I61" s="36" t="s">
        <v>182</v>
      </c>
      <c r="J61" s="36">
        <v>113.5</v>
      </c>
      <c r="K61" s="122">
        <v>29</v>
      </c>
      <c r="L61" s="83">
        <f>'Приложение 2'!C61</f>
        <v>683670</v>
      </c>
      <c r="M61" s="36">
        <v>0</v>
      </c>
      <c r="N61" s="83">
        <f t="shared" si="10"/>
        <v>324042.58</v>
      </c>
      <c r="O61" s="83">
        <v>0</v>
      </c>
      <c r="P61" s="83">
        <v>359627.42</v>
      </c>
      <c r="Q61" s="36">
        <v>0</v>
      </c>
      <c r="R61" s="36">
        <f t="shared" si="9"/>
        <v>2121.814965395239</v>
      </c>
      <c r="S61" s="36">
        <v>2363.93</v>
      </c>
      <c r="T61" s="55">
        <v>43830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</sheetData>
  <sheetProtection/>
  <mergeCells count="26">
    <mergeCell ref="S4:S6"/>
    <mergeCell ref="T4:T7"/>
    <mergeCell ref="L5:L6"/>
    <mergeCell ref="G4:G7"/>
    <mergeCell ref="I4:J4"/>
    <mergeCell ref="F4:F7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I2:T2"/>
    <mergeCell ref="E4:E7"/>
    <mergeCell ref="A10:T10"/>
    <mergeCell ref="A43:T43"/>
    <mergeCell ref="A31:T31"/>
    <mergeCell ref="L4:Q4"/>
    <mergeCell ref="M5:Q5"/>
    <mergeCell ref="D5:D7"/>
    <mergeCell ref="I5:I6"/>
    <mergeCell ref="A9:B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view="pageBreakPreview" zoomScale="80" zoomScaleNormal="84" zoomScaleSheetLayoutView="80" zoomScalePageLayoutView="0" workbookViewId="0" topLeftCell="A1">
      <pane ySplit="6" topLeftCell="A40" activePane="bottomLeft" state="frozen"/>
      <selection pane="topLeft" activeCell="B1" sqref="B1"/>
      <selection pane="bottomLeft" activeCell="M2" sqref="M2:V2"/>
    </sheetView>
  </sheetViews>
  <sheetFormatPr defaultColWidth="9.140625" defaultRowHeight="15"/>
  <cols>
    <col min="1" max="1" width="6.57421875" style="5" bestFit="1" customWidth="1"/>
    <col min="2" max="2" width="56.8515625" style="79" customWidth="1"/>
    <col min="3" max="3" width="14.57421875" style="5" customWidth="1"/>
    <col min="4" max="4" width="18.28125" style="5" customWidth="1"/>
    <col min="5" max="5" width="15.00390625" style="5" customWidth="1"/>
    <col min="6" max="6" width="13.8515625" style="5" customWidth="1"/>
    <col min="7" max="7" width="13.140625" style="5" customWidth="1"/>
    <col min="8" max="8" width="15.8515625" style="5" customWidth="1"/>
    <col min="9" max="9" width="13.28125" style="5" customWidth="1"/>
    <col min="10" max="10" width="6.8515625" style="5" customWidth="1"/>
    <col min="11" max="11" width="7.57421875" style="5" customWidth="1"/>
    <col min="12" max="12" width="7.7109375" style="5" customWidth="1"/>
    <col min="13" max="13" width="13.421875" style="5" customWidth="1"/>
    <col min="14" max="14" width="9.140625" style="5" customWidth="1"/>
    <col min="15" max="15" width="8.57421875" style="5" customWidth="1"/>
    <col min="16" max="16" width="8.28125" style="5" customWidth="1"/>
    <col min="17" max="17" width="12.00390625" style="5" customWidth="1"/>
    <col min="18" max="18" width="7.57421875" style="5" customWidth="1"/>
    <col min="19" max="19" width="7.140625" style="5" customWidth="1"/>
    <col min="20" max="20" width="7.7109375" style="5" customWidth="1"/>
    <col min="21" max="21" width="7.00390625" style="5" customWidth="1"/>
    <col min="22" max="22" width="13.7109375" style="66" customWidth="1"/>
    <col min="23" max="23" width="6.57421875" style="5" hidden="1" customWidth="1"/>
    <col min="24" max="32" width="0" style="5" hidden="1" customWidth="1"/>
    <col min="33" max="33" width="9.140625" style="5" customWidth="1"/>
    <col min="34" max="71" width="9.140625" style="66" customWidth="1"/>
    <col min="72" max="16384" width="9.140625" style="5" customWidth="1"/>
  </cols>
  <sheetData>
    <row r="1" spans="1:22" ht="36" customHeight="1">
      <c r="A1"/>
      <c r="B1" s="74"/>
      <c r="C1"/>
      <c r="D1"/>
      <c r="E1"/>
      <c r="F1"/>
      <c r="G1"/>
      <c r="H1"/>
      <c r="I1"/>
      <c r="J1"/>
      <c r="K1"/>
      <c r="L1"/>
      <c r="M1" s="124" t="s">
        <v>121</v>
      </c>
      <c r="N1" s="124"/>
      <c r="O1" s="124"/>
      <c r="P1" s="124"/>
      <c r="Q1" s="124"/>
      <c r="R1" s="124"/>
      <c r="S1" s="124"/>
      <c r="T1" s="124"/>
      <c r="U1" s="124"/>
      <c r="V1" s="124"/>
    </row>
    <row r="2" spans="1:22" ht="36" customHeight="1">
      <c r="A2"/>
      <c r="B2" s="74"/>
      <c r="C2"/>
      <c r="D2"/>
      <c r="E2"/>
      <c r="F2"/>
      <c r="G2"/>
      <c r="H2"/>
      <c r="I2"/>
      <c r="J2"/>
      <c r="K2"/>
      <c r="L2"/>
      <c r="M2" s="124" t="s">
        <v>184</v>
      </c>
      <c r="N2" s="124"/>
      <c r="O2" s="124"/>
      <c r="P2" s="124"/>
      <c r="Q2" s="124"/>
      <c r="R2" s="124"/>
      <c r="S2" s="124"/>
      <c r="T2" s="124"/>
      <c r="U2" s="124"/>
      <c r="V2" s="124"/>
    </row>
    <row r="3" spans="1:22" ht="50.25" customHeight="1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71" s="22" customFormat="1" ht="33" customHeight="1">
      <c r="A4" s="156" t="s">
        <v>28</v>
      </c>
      <c r="B4" s="176" t="s">
        <v>1</v>
      </c>
      <c r="C4" s="156" t="s">
        <v>29</v>
      </c>
      <c r="D4" s="166" t="s">
        <v>30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  <c r="T4" s="169" t="s">
        <v>47</v>
      </c>
      <c r="U4" s="169"/>
      <c r="V4" s="169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</row>
    <row r="5" spans="1:71" s="4" customFormat="1" ht="15" customHeight="1">
      <c r="A5" s="173"/>
      <c r="B5" s="177"/>
      <c r="C5" s="173"/>
      <c r="D5" s="170" t="s">
        <v>31</v>
      </c>
      <c r="E5" s="171"/>
      <c r="F5" s="171"/>
      <c r="G5" s="171"/>
      <c r="H5" s="171"/>
      <c r="I5" s="172"/>
      <c r="J5" s="152" t="s">
        <v>32</v>
      </c>
      <c r="K5" s="153"/>
      <c r="L5" s="152" t="s">
        <v>33</v>
      </c>
      <c r="M5" s="153"/>
      <c r="N5" s="152" t="s">
        <v>34</v>
      </c>
      <c r="O5" s="153"/>
      <c r="P5" s="152" t="s">
        <v>35</v>
      </c>
      <c r="Q5" s="153"/>
      <c r="R5" s="152" t="s">
        <v>36</v>
      </c>
      <c r="S5" s="153"/>
      <c r="T5" s="156" t="s">
        <v>48</v>
      </c>
      <c r="U5" s="156" t="s">
        <v>49</v>
      </c>
      <c r="V5" s="164" t="s">
        <v>160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s="4" customFormat="1" ht="47.25" customHeight="1">
      <c r="A6" s="157"/>
      <c r="B6" s="178"/>
      <c r="C6" s="157"/>
      <c r="D6" s="23" t="s">
        <v>53</v>
      </c>
      <c r="E6" s="23" t="s">
        <v>54</v>
      </c>
      <c r="F6" s="23" t="s">
        <v>55</v>
      </c>
      <c r="G6" s="23" t="s">
        <v>56</v>
      </c>
      <c r="H6" s="23" t="s">
        <v>59</v>
      </c>
      <c r="I6" s="23" t="s">
        <v>58</v>
      </c>
      <c r="J6" s="154"/>
      <c r="K6" s="155"/>
      <c r="L6" s="154"/>
      <c r="M6" s="155"/>
      <c r="N6" s="154"/>
      <c r="O6" s="155"/>
      <c r="P6" s="154"/>
      <c r="Q6" s="155"/>
      <c r="R6" s="154"/>
      <c r="S6" s="155"/>
      <c r="T6" s="157"/>
      <c r="U6" s="157"/>
      <c r="V6" s="165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4" customFormat="1" ht="15">
      <c r="A7" s="24"/>
      <c r="B7" s="75"/>
      <c r="C7" s="23" t="s">
        <v>24</v>
      </c>
      <c r="D7" s="23" t="s">
        <v>24</v>
      </c>
      <c r="E7" s="23" t="s">
        <v>24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37</v>
      </c>
      <c r="K7" s="23" t="s">
        <v>24</v>
      </c>
      <c r="L7" s="23" t="s">
        <v>38</v>
      </c>
      <c r="M7" s="23" t="s">
        <v>24</v>
      </c>
      <c r="N7" s="23" t="s">
        <v>38</v>
      </c>
      <c r="O7" s="23" t="s">
        <v>24</v>
      </c>
      <c r="P7" s="23" t="s">
        <v>38</v>
      </c>
      <c r="Q7" s="23" t="s">
        <v>24</v>
      </c>
      <c r="R7" s="23" t="s">
        <v>39</v>
      </c>
      <c r="S7" s="23" t="s">
        <v>24</v>
      </c>
      <c r="T7" s="23" t="s">
        <v>24</v>
      </c>
      <c r="U7" s="23" t="s">
        <v>40</v>
      </c>
      <c r="V7" s="63" t="s">
        <v>24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s="4" customFormat="1" ht="15">
      <c r="A8" s="25">
        <v>1</v>
      </c>
      <c r="B8" s="76">
        <v>2</v>
      </c>
      <c r="C8" s="25">
        <v>3</v>
      </c>
      <c r="D8" s="25">
        <v>4</v>
      </c>
      <c r="E8" s="25" t="s">
        <v>41</v>
      </c>
      <c r="F8" s="25" t="s">
        <v>42</v>
      </c>
      <c r="G8" s="25" t="s">
        <v>43</v>
      </c>
      <c r="H8" s="25" t="s">
        <v>44</v>
      </c>
      <c r="I8" s="25" t="s">
        <v>45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64">
        <v>18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s="8" customFormat="1" ht="15">
      <c r="A9" s="174" t="s">
        <v>60</v>
      </c>
      <c r="B9" s="175"/>
      <c r="C9" s="26">
        <f aca="true" t="shared" si="0" ref="C9:V9">C11+C32+C44</f>
        <v>30301831</v>
      </c>
      <c r="D9" s="26">
        <f t="shared" si="0"/>
        <v>19947585</v>
      </c>
      <c r="E9" s="26">
        <f t="shared" si="0"/>
        <v>1294662</v>
      </c>
      <c r="F9" s="26">
        <f t="shared" si="0"/>
        <v>3719977</v>
      </c>
      <c r="G9" s="26">
        <f t="shared" si="0"/>
        <v>0</v>
      </c>
      <c r="H9" s="26">
        <f t="shared" si="0"/>
        <v>10854755</v>
      </c>
      <c r="I9" s="26">
        <f t="shared" si="0"/>
        <v>4078191</v>
      </c>
      <c r="J9" s="26">
        <f t="shared" si="0"/>
        <v>0</v>
      </c>
      <c r="K9" s="26">
        <f t="shared" si="0"/>
        <v>0</v>
      </c>
      <c r="L9" s="26">
        <f t="shared" si="0"/>
        <v>480</v>
      </c>
      <c r="M9" s="26">
        <f t="shared" si="0"/>
        <v>6223460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7">
        <f t="shared" si="0"/>
        <v>4130786</v>
      </c>
      <c r="W9" s="8" t="s">
        <v>152</v>
      </c>
      <c r="X9" s="4" t="s">
        <v>153</v>
      </c>
      <c r="Y9" s="4" t="s">
        <v>154</v>
      </c>
      <c r="Z9" s="4" t="s">
        <v>155</v>
      </c>
      <c r="AA9" s="4" t="s">
        <v>156</v>
      </c>
      <c r="AB9" s="4" t="s">
        <v>157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</row>
    <row r="10" spans="1:71" s="8" customFormat="1" ht="14.25" customHeight="1">
      <c r="A10" s="161" t="s">
        <v>65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  <c r="X10" s="4"/>
      <c r="Y10" s="4"/>
      <c r="Z10" s="4"/>
      <c r="AA10" s="4"/>
      <c r="AB10" s="4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</row>
    <row r="11" spans="1:71" s="8" customFormat="1" ht="14.25" customHeight="1" thickBot="1">
      <c r="A11" s="18" t="s">
        <v>57</v>
      </c>
      <c r="B11" s="77" t="s">
        <v>83</v>
      </c>
      <c r="C11" s="27">
        <f>SUM(C12:C30)</f>
        <v>8725971</v>
      </c>
      <c r="D11" s="27">
        <f aca="true" t="shared" si="1" ref="D11:U11">SUM(D12:D30)</f>
        <v>0</v>
      </c>
      <c r="E11" s="61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480</v>
      </c>
      <c r="M11" s="27">
        <f>SUM(M12:M30)</f>
        <v>6223460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0</v>
      </c>
      <c r="U11" s="27">
        <f t="shared" si="1"/>
        <v>0</v>
      </c>
      <c r="V11" s="27">
        <f>V12+V13+V14+V15+V16+V17+V18+V19+V20+V21+V22+V23+V24+V25+V26+V27+V28+V29+V30</f>
        <v>2502511</v>
      </c>
      <c r="W11" s="4"/>
      <c r="X11" s="4"/>
      <c r="Y11" s="4"/>
      <c r="Z11" s="4"/>
      <c r="AA11" s="4"/>
      <c r="AB11" s="4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</row>
    <row r="12" spans="1:71" s="49" customFormat="1" ht="15" customHeight="1" thickBot="1">
      <c r="A12" s="41" t="s">
        <v>46</v>
      </c>
      <c r="B12" s="38" t="s">
        <v>136</v>
      </c>
      <c r="C12" s="39">
        <f>D12+M12+Q12+V12</f>
        <v>1865690</v>
      </c>
      <c r="D12" s="60">
        <f>SUM(E12:I12)</f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40">
        <v>0</v>
      </c>
      <c r="K12" s="40">
        <v>0</v>
      </c>
      <c r="L12" s="39">
        <v>160</v>
      </c>
      <c r="M12" s="39">
        <v>1514578</v>
      </c>
      <c r="N12" s="40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351112</v>
      </c>
      <c r="W12" s="49">
        <v>62385</v>
      </c>
      <c r="X12" s="49">
        <v>47866</v>
      </c>
      <c r="Y12" s="49">
        <v>47866</v>
      </c>
      <c r="Z12" s="49">
        <v>47866</v>
      </c>
      <c r="AA12" s="49">
        <v>63821</v>
      </c>
      <c r="AB12" s="49">
        <v>81308</v>
      </c>
      <c r="AC12" s="49" t="s">
        <v>99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49" customFormat="1" ht="15" customHeight="1" thickBot="1">
      <c r="A13" s="41" t="s">
        <v>68</v>
      </c>
      <c r="B13" s="38" t="s">
        <v>137</v>
      </c>
      <c r="C13" s="39">
        <f aca="true" t="shared" si="2" ref="C13:C30">D13+M13+Q13+V13</f>
        <v>167280</v>
      </c>
      <c r="D13" s="60">
        <f aca="true" t="shared" si="3" ref="D13:D30">SUM(E13:I13)</f>
        <v>0</v>
      </c>
      <c r="E13" s="62">
        <v>0</v>
      </c>
      <c r="F13" s="71">
        <v>0</v>
      </c>
      <c r="G13" s="39">
        <v>0</v>
      </c>
      <c r="H13" s="71">
        <v>0</v>
      </c>
      <c r="I13" s="71">
        <v>0</v>
      </c>
      <c r="J13" s="40">
        <v>0</v>
      </c>
      <c r="K13" s="40">
        <v>0</v>
      </c>
      <c r="L13" s="39">
        <v>0</v>
      </c>
      <c r="M13" s="39">
        <v>0</v>
      </c>
      <c r="N13" s="40">
        <v>0</v>
      </c>
      <c r="O13" s="40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167280</v>
      </c>
      <c r="X13" s="49">
        <v>50184</v>
      </c>
      <c r="Z13" s="49">
        <v>50184</v>
      </c>
      <c r="AA13" s="49">
        <v>66912</v>
      </c>
      <c r="AC13" s="49" t="s">
        <v>98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49" customFormat="1" ht="15" customHeight="1" thickBot="1">
      <c r="A14" s="41" t="s">
        <v>69</v>
      </c>
      <c r="B14" s="38" t="s">
        <v>139</v>
      </c>
      <c r="C14" s="39">
        <f t="shared" si="2"/>
        <v>117101</v>
      </c>
      <c r="D14" s="60">
        <f t="shared" si="3"/>
        <v>0</v>
      </c>
      <c r="E14" s="39">
        <v>0</v>
      </c>
      <c r="F14" s="39">
        <v>0</v>
      </c>
      <c r="G14" s="39">
        <v>0</v>
      </c>
      <c r="H14" s="71">
        <v>0</v>
      </c>
      <c r="I14" s="71">
        <v>0</v>
      </c>
      <c r="J14" s="40">
        <v>0</v>
      </c>
      <c r="K14" s="40">
        <v>0</v>
      </c>
      <c r="L14" s="39">
        <v>0</v>
      </c>
      <c r="M14" s="39">
        <v>0</v>
      </c>
      <c r="N14" s="40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117101</v>
      </c>
      <c r="Z14" s="49">
        <v>50186</v>
      </c>
      <c r="AA14" s="49">
        <v>66915</v>
      </c>
      <c r="AC14" s="49" t="s">
        <v>100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49" customFormat="1" ht="15" customHeight="1" thickBot="1">
      <c r="A15" s="41" t="s">
        <v>86</v>
      </c>
      <c r="B15" s="38" t="s">
        <v>140</v>
      </c>
      <c r="C15" s="39">
        <f t="shared" si="2"/>
        <v>66997</v>
      </c>
      <c r="D15" s="60">
        <f t="shared" si="3"/>
        <v>0</v>
      </c>
      <c r="E15" s="39">
        <v>0</v>
      </c>
      <c r="F15" s="39">
        <v>0</v>
      </c>
      <c r="G15" s="39">
        <v>0</v>
      </c>
      <c r="H15" s="39">
        <v>0</v>
      </c>
      <c r="I15" s="71">
        <v>0</v>
      </c>
      <c r="J15" s="40">
        <v>0</v>
      </c>
      <c r="K15" s="40">
        <v>0</v>
      </c>
      <c r="L15" s="39">
        <v>0</v>
      </c>
      <c r="M15" s="39">
        <v>0</v>
      </c>
      <c r="N15" s="40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66997</v>
      </c>
      <c r="AA15" s="49">
        <v>66997</v>
      </c>
      <c r="AC15" s="49" t="s">
        <v>158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49" customFormat="1" ht="15" customHeight="1" thickBot="1">
      <c r="A16" s="41" t="s">
        <v>87</v>
      </c>
      <c r="B16" s="51" t="s">
        <v>141</v>
      </c>
      <c r="C16" s="39">
        <f t="shared" si="2"/>
        <v>117102</v>
      </c>
      <c r="D16" s="60">
        <f t="shared" si="3"/>
        <v>0</v>
      </c>
      <c r="E16" s="39">
        <v>0</v>
      </c>
      <c r="F16" s="39">
        <v>0</v>
      </c>
      <c r="G16" s="39">
        <v>0</v>
      </c>
      <c r="H16" s="71">
        <v>0</v>
      </c>
      <c r="I16" s="71">
        <v>0</v>
      </c>
      <c r="J16" s="40">
        <v>0</v>
      </c>
      <c r="K16" s="40">
        <v>0</v>
      </c>
      <c r="L16" s="39">
        <v>0</v>
      </c>
      <c r="M16" s="39">
        <v>0</v>
      </c>
      <c r="N16" s="40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117102</v>
      </c>
      <c r="Z16" s="49">
        <v>50187</v>
      </c>
      <c r="AA16" s="49">
        <v>66915</v>
      </c>
      <c r="AC16" s="49" t="s">
        <v>100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49" customFormat="1" ht="15" customHeight="1" thickBot="1">
      <c r="A17" s="41" t="s">
        <v>88</v>
      </c>
      <c r="B17" s="38" t="s">
        <v>143</v>
      </c>
      <c r="C17" s="39">
        <f>D17+M17+O17+Q17+V17</f>
        <v>112739</v>
      </c>
      <c r="D17" s="39">
        <f t="shared" si="3"/>
        <v>0</v>
      </c>
      <c r="E17" s="39">
        <v>0</v>
      </c>
      <c r="F17" s="71">
        <v>0</v>
      </c>
      <c r="G17" s="39">
        <v>0</v>
      </c>
      <c r="H17" s="39">
        <v>0</v>
      </c>
      <c r="I17" s="71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112739</v>
      </c>
      <c r="X17" s="49">
        <v>48317</v>
      </c>
      <c r="AA17" s="49">
        <v>64422</v>
      </c>
      <c r="AC17" s="49" t="s">
        <v>146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49" customFormat="1" ht="15" customHeight="1" thickBot="1">
      <c r="A18" s="41" t="s">
        <v>89</v>
      </c>
      <c r="B18" s="38" t="s">
        <v>144</v>
      </c>
      <c r="C18" s="39">
        <f>D18+M18+O18+Q18+V18</f>
        <v>181403</v>
      </c>
      <c r="D18" s="39">
        <f>SUM(E18:I18)</f>
        <v>0</v>
      </c>
      <c r="E18" s="71">
        <v>0</v>
      </c>
      <c r="F18" s="39">
        <v>0</v>
      </c>
      <c r="G18" s="39">
        <v>0</v>
      </c>
      <c r="H18" s="71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181403</v>
      </c>
      <c r="W18" s="49">
        <v>102671</v>
      </c>
      <c r="Z18" s="49">
        <v>78776</v>
      </c>
      <c r="AC18" s="49" t="s">
        <v>145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49" customFormat="1" ht="15" customHeight="1" thickBot="1">
      <c r="A19" s="41" t="s">
        <v>92</v>
      </c>
      <c r="B19" s="38" t="s">
        <v>138</v>
      </c>
      <c r="C19" s="39">
        <f t="shared" si="2"/>
        <v>2107654</v>
      </c>
      <c r="D19" s="60">
        <f t="shared" si="3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39">
        <v>160</v>
      </c>
      <c r="M19" s="39">
        <v>2073975</v>
      </c>
      <c r="N19" s="40">
        <v>0</v>
      </c>
      <c r="O19" s="40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33679</v>
      </c>
      <c r="AB19" s="49">
        <v>33679</v>
      </c>
      <c r="AC19" s="49" t="s">
        <v>101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49" customFormat="1" ht="15" customHeight="1" thickBot="1">
      <c r="A20" s="41" t="s">
        <v>93</v>
      </c>
      <c r="B20" s="51" t="s">
        <v>135</v>
      </c>
      <c r="C20" s="39">
        <f t="shared" si="2"/>
        <v>224066</v>
      </c>
      <c r="D20" s="60">
        <f t="shared" si="3"/>
        <v>0</v>
      </c>
      <c r="E20" s="71">
        <v>0</v>
      </c>
      <c r="F20" s="71">
        <v>0</v>
      </c>
      <c r="G20" s="39">
        <v>0</v>
      </c>
      <c r="H20" s="71">
        <v>0</v>
      </c>
      <c r="I20" s="71">
        <v>0</v>
      </c>
      <c r="J20" s="40">
        <v>0</v>
      </c>
      <c r="K20" s="40">
        <v>0</v>
      </c>
      <c r="L20" s="39">
        <v>0</v>
      </c>
      <c r="M20" s="39">
        <v>0</v>
      </c>
      <c r="N20" s="40">
        <v>0</v>
      </c>
      <c r="O20" s="40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224066</v>
      </c>
      <c r="W20" s="49">
        <v>62983</v>
      </c>
      <c r="X20" s="49">
        <v>48325</v>
      </c>
      <c r="Z20" s="49">
        <v>48325</v>
      </c>
      <c r="AA20" s="49">
        <v>64433</v>
      </c>
      <c r="AC20" s="49" t="s">
        <v>97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49" customFormat="1" ht="15" customHeight="1" thickBot="1">
      <c r="A21" s="41" t="s">
        <v>102</v>
      </c>
      <c r="B21" s="38" t="s">
        <v>122</v>
      </c>
      <c r="C21" s="39">
        <f t="shared" si="2"/>
        <v>112764</v>
      </c>
      <c r="D21" s="60">
        <f t="shared" si="3"/>
        <v>0</v>
      </c>
      <c r="E21" s="39">
        <v>0</v>
      </c>
      <c r="F21" s="39">
        <v>0</v>
      </c>
      <c r="G21" s="39">
        <v>0</v>
      </c>
      <c r="H21" s="71">
        <v>0</v>
      </c>
      <c r="I21" s="71">
        <v>0</v>
      </c>
      <c r="J21" s="72">
        <v>0</v>
      </c>
      <c r="K21" s="40">
        <v>0</v>
      </c>
      <c r="L21" s="39">
        <v>0</v>
      </c>
      <c r="M21" s="39">
        <v>0</v>
      </c>
      <c r="N21" s="40">
        <v>0</v>
      </c>
      <c r="O21" s="40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112764</v>
      </c>
      <c r="Z21" s="49">
        <v>48327</v>
      </c>
      <c r="AA21" s="49">
        <v>64437</v>
      </c>
      <c r="AC21" s="49" t="s">
        <v>100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49" customFormat="1" ht="15" customHeight="1" thickBot="1">
      <c r="A22" s="41" t="s">
        <v>94</v>
      </c>
      <c r="B22" s="51" t="s">
        <v>132</v>
      </c>
      <c r="C22" s="39">
        <f t="shared" si="2"/>
        <v>2830007</v>
      </c>
      <c r="D22" s="60">
        <f t="shared" si="3"/>
        <v>0</v>
      </c>
      <c r="E22" s="39">
        <v>0</v>
      </c>
      <c r="F22" s="39">
        <v>0</v>
      </c>
      <c r="G22" s="39">
        <v>0</v>
      </c>
      <c r="H22" s="71">
        <v>0</v>
      </c>
      <c r="I22" s="71">
        <v>0</v>
      </c>
      <c r="J22" s="39">
        <v>0</v>
      </c>
      <c r="K22" s="39">
        <v>0</v>
      </c>
      <c r="L22" s="39">
        <v>160</v>
      </c>
      <c r="M22" s="39">
        <v>2634907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195100</v>
      </c>
      <c r="Z22" s="49">
        <v>48388</v>
      </c>
      <c r="AA22" s="49">
        <v>64517</v>
      </c>
      <c r="AB22" s="49">
        <v>82195</v>
      </c>
      <c r="AC22" s="49" t="s">
        <v>96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49" customFormat="1" ht="15" customHeight="1" thickBot="1">
      <c r="A23" s="41" t="s">
        <v>103</v>
      </c>
      <c r="B23" s="51" t="s">
        <v>134</v>
      </c>
      <c r="C23" s="39">
        <f t="shared" si="2"/>
        <v>112843</v>
      </c>
      <c r="D23" s="60">
        <f t="shared" si="3"/>
        <v>0</v>
      </c>
      <c r="E23" s="39">
        <v>0</v>
      </c>
      <c r="F23" s="39">
        <v>0</v>
      </c>
      <c r="G23" s="39">
        <v>0</v>
      </c>
      <c r="H23" s="71">
        <v>0</v>
      </c>
      <c r="I23" s="71">
        <v>0</v>
      </c>
      <c r="J23" s="40">
        <v>0</v>
      </c>
      <c r="K23" s="40">
        <v>0</v>
      </c>
      <c r="L23" s="39">
        <v>0</v>
      </c>
      <c r="M23" s="39">
        <v>0</v>
      </c>
      <c r="N23" s="40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112843</v>
      </c>
      <c r="Z23" s="49">
        <v>48361</v>
      </c>
      <c r="AA23" s="49">
        <v>64482</v>
      </c>
      <c r="AC23" s="49" t="s">
        <v>95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49" customFormat="1" ht="15" customHeight="1" thickBot="1">
      <c r="A24" s="41" t="s">
        <v>104</v>
      </c>
      <c r="B24" s="51" t="s">
        <v>133</v>
      </c>
      <c r="C24" s="39">
        <f t="shared" si="2"/>
        <v>112807</v>
      </c>
      <c r="D24" s="60">
        <f t="shared" si="3"/>
        <v>0</v>
      </c>
      <c r="E24" s="39">
        <v>0</v>
      </c>
      <c r="F24" s="39">
        <v>0</v>
      </c>
      <c r="G24" s="39">
        <v>0</v>
      </c>
      <c r="H24" s="71">
        <v>0</v>
      </c>
      <c r="I24" s="71">
        <v>0</v>
      </c>
      <c r="J24" s="40">
        <v>0</v>
      </c>
      <c r="K24" s="40">
        <v>0</v>
      </c>
      <c r="L24" s="39">
        <v>0</v>
      </c>
      <c r="M24" s="39">
        <v>0</v>
      </c>
      <c r="N24" s="40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112807</v>
      </c>
      <c r="Z24" s="49">
        <v>48346</v>
      </c>
      <c r="AA24" s="49">
        <v>64461</v>
      </c>
      <c r="AC24" s="49" t="s">
        <v>95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49" customFormat="1" ht="15" customHeight="1" thickBot="1">
      <c r="A25" s="41" t="s">
        <v>105</v>
      </c>
      <c r="B25" s="38" t="s">
        <v>123</v>
      </c>
      <c r="C25" s="39">
        <f t="shared" si="2"/>
        <v>48342</v>
      </c>
      <c r="D25" s="60">
        <f t="shared" si="3"/>
        <v>0</v>
      </c>
      <c r="E25" s="39">
        <v>0</v>
      </c>
      <c r="F25" s="39">
        <v>0</v>
      </c>
      <c r="G25" s="39">
        <v>0</v>
      </c>
      <c r="H25" s="71">
        <v>0</v>
      </c>
      <c r="I25" s="39">
        <v>0</v>
      </c>
      <c r="J25" s="40">
        <v>0</v>
      </c>
      <c r="K25" s="40">
        <v>0</v>
      </c>
      <c r="L25" s="39">
        <v>0</v>
      </c>
      <c r="M25" s="39">
        <v>0</v>
      </c>
      <c r="N25" s="40">
        <v>0</v>
      </c>
      <c r="O25" s="40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48342</v>
      </c>
      <c r="Z25" s="49">
        <v>48342</v>
      </c>
      <c r="AC25" s="68" t="s">
        <v>147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49" customFormat="1" ht="15" customHeight="1" thickBot="1">
      <c r="A26" s="41" t="s">
        <v>106</v>
      </c>
      <c r="B26" s="38" t="s">
        <v>124</v>
      </c>
      <c r="C26" s="39">
        <f t="shared" si="2"/>
        <v>48333</v>
      </c>
      <c r="D26" s="60">
        <f t="shared" si="3"/>
        <v>0</v>
      </c>
      <c r="E26" s="39">
        <v>0</v>
      </c>
      <c r="F26" s="39">
        <v>0</v>
      </c>
      <c r="G26" s="39">
        <v>0</v>
      </c>
      <c r="H26" s="71">
        <v>0</v>
      </c>
      <c r="I26" s="39">
        <v>0</v>
      </c>
      <c r="J26" s="40">
        <v>0</v>
      </c>
      <c r="K26" s="40">
        <v>0</v>
      </c>
      <c r="L26" s="39">
        <v>0</v>
      </c>
      <c r="M26" s="39">
        <v>0</v>
      </c>
      <c r="N26" s="40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48333</v>
      </c>
      <c r="Z26" s="49">
        <v>48333</v>
      </c>
      <c r="AC26" s="68" t="s">
        <v>147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49" customFormat="1" ht="15" customHeight="1" thickBot="1">
      <c r="A27" s="41" t="s">
        <v>107</v>
      </c>
      <c r="B27" s="38" t="s">
        <v>125</v>
      </c>
      <c r="C27" s="39">
        <f t="shared" si="2"/>
        <v>113111</v>
      </c>
      <c r="D27" s="60">
        <f t="shared" si="3"/>
        <v>0</v>
      </c>
      <c r="E27" s="39">
        <v>0</v>
      </c>
      <c r="F27" s="39">
        <v>0</v>
      </c>
      <c r="G27" s="39">
        <v>0</v>
      </c>
      <c r="H27" s="71">
        <v>0</v>
      </c>
      <c r="I27" s="71">
        <v>0</v>
      </c>
      <c r="J27" s="40">
        <v>0</v>
      </c>
      <c r="K27" s="40">
        <v>0</v>
      </c>
      <c r="L27" s="39">
        <v>0</v>
      </c>
      <c r="M27" s="39">
        <v>0</v>
      </c>
      <c r="N27" s="40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113111</v>
      </c>
      <c r="Z27" s="49">
        <v>48476</v>
      </c>
      <c r="AA27" s="49">
        <v>64635</v>
      </c>
      <c r="AC27" s="49" t="s">
        <v>100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49" customFormat="1" ht="15" customHeight="1" thickBot="1">
      <c r="A28" s="41" t="s">
        <v>108</v>
      </c>
      <c r="B28" s="51" t="s">
        <v>128</v>
      </c>
      <c r="C28" s="39">
        <f t="shared" si="2"/>
        <v>113135</v>
      </c>
      <c r="D28" s="60">
        <f t="shared" si="3"/>
        <v>0</v>
      </c>
      <c r="E28" s="39">
        <v>0</v>
      </c>
      <c r="F28" s="39">
        <v>0</v>
      </c>
      <c r="G28" s="39">
        <v>0</v>
      </c>
      <c r="H28" s="71">
        <v>0</v>
      </c>
      <c r="I28" s="71">
        <v>0</v>
      </c>
      <c r="J28" s="40">
        <v>0</v>
      </c>
      <c r="K28" s="40">
        <v>0</v>
      </c>
      <c r="L28" s="39">
        <v>0</v>
      </c>
      <c r="M28" s="39">
        <v>0</v>
      </c>
      <c r="N28" s="40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113135</v>
      </c>
      <c r="Z28" s="49">
        <v>48486</v>
      </c>
      <c r="AA28" s="49">
        <v>64649</v>
      </c>
      <c r="AC28" s="68" t="s">
        <v>95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49" customFormat="1" ht="15" customHeight="1" thickBot="1">
      <c r="A29" s="41" t="s">
        <v>148</v>
      </c>
      <c r="B29" s="38" t="s">
        <v>126</v>
      </c>
      <c r="C29" s="39">
        <f t="shared" si="2"/>
        <v>161710</v>
      </c>
      <c r="D29" s="60">
        <f t="shared" si="3"/>
        <v>0</v>
      </c>
      <c r="E29" s="39">
        <v>0</v>
      </c>
      <c r="F29" s="71">
        <v>0</v>
      </c>
      <c r="G29" s="39">
        <v>0</v>
      </c>
      <c r="H29" s="71">
        <v>0</v>
      </c>
      <c r="I29" s="71">
        <v>0</v>
      </c>
      <c r="J29" s="40">
        <v>0</v>
      </c>
      <c r="K29" s="40">
        <v>0</v>
      </c>
      <c r="L29" s="39">
        <v>0</v>
      </c>
      <c r="M29" s="39">
        <v>0</v>
      </c>
      <c r="N29" s="40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161710</v>
      </c>
      <c r="X29" s="49">
        <v>48513</v>
      </c>
      <c r="Z29" s="49">
        <v>48513</v>
      </c>
      <c r="AA29" s="49">
        <v>64684</v>
      </c>
      <c r="AC29" s="49" t="s">
        <v>109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49" customFormat="1" ht="15" customHeight="1" thickBot="1">
      <c r="A30" s="41" t="s">
        <v>149</v>
      </c>
      <c r="B30" s="38" t="s">
        <v>127</v>
      </c>
      <c r="C30" s="39">
        <f t="shared" si="2"/>
        <v>112887</v>
      </c>
      <c r="D30" s="60">
        <f t="shared" si="3"/>
        <v>0</v>
      </c>
      <c r="E30" s="39">
        <v>0</v>
      </c>
      <c r="F30" s="39">
        <v>0</v>
      </c>
      <c r="G30" s="39">
        <v>0</v>
      </c>
      <c r="H30" s="71">
        <v>0</v>
      </c>
      <c r="I30" s="71">
        <v>0</v>
      </c>
      <c r="J30" s="40">
        <v>0</v>
      </c>
      <c r="K30" s="40">
        <v>0</v>
      </c>
      <c r="L30" s="39">
        <v>0</v>
      </c>
      <c r="M30" s="39">
        <v>0</v>
      </c>
      <c r="N30" s="40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112887</v>
      </c>
      <c r="Z30" s="49">
        <v>48380</v>
      </c>
      <c r="AA30" s="49">
        <v>64507</v>
      </c>
      <c r="AC30" s="49" t="s">
        <v>100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8" customFormat="1" ht="15">
      <c r="A31" s="158" t="s">
        <v>66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  <c r="W31" s="4"/>
      <c r="X31" s="4"/>
      <c r="Y31" s="4"/>
      <c r="Z31" s="4"/>
      <c r="AA31" s="4"/>
      <c r="AB31" s="4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</row>
    <row r="32" spans="1:71" s="8" customFormat="1" ht="14.25" customHeight="1">
      <c r="A32" s="42" t="s">
        <v>57</v>
      </c>
      <c r="B32" s="78" t="s">
        <v>83</v>
      </c>
      <c r="C32" s="44">
        <f aca="true" t="shared" si="4" ref="C32:V32">SUM(C33:C42)</f>
        <v>11343415</v>
      </c>
      <c r="D32" s="44">
        <f t="shared" si="4"/>
        <v>11343415</v>
      </c>
      <c r="E32" s="44">
        <f t="shared" si="4"/>
        <v>0</v>
      </c>
      <c r="F32" s="44">
        <f t="shared" si="4"/>
        <v>1247316</v>
      </c>
      <c r="G32" s="44">
        <f t="shared" si="4"/>
        <v>0</v>
      </c>
      <c r="H32" s="44">
        <f t="shared" si="4"/>
        <v>6670852</v>
      </c>
      <c r="I32" s="44">
        <f t="shared" si="4"/>
        <v>3425247</v>
      </c>
      <c r="J32" s="44">
        <f t="shared" si="4"/>
        <v>0</v>
      </c>
      <c r="K32" s="44">
        <f t="shared" si="4"/>
        <v>0</v>
      </c>
      <c r="L32" s="44">
        <f t="shared" si="4"/>
        <v>0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4">
        <f t="shared" si="4"/>
        <v>0</v>
      </c>
      <c r="Q32" s="44">
        <f t="shared" si="4"/>
        <v>0</v>
      </c>
      <c r="R32" s="44">
        <f t="shared" si="4"/>
        <v>0</v>
      </c>
      <c r="S32" s="44">
        <f t="shared" si="4"/>
        <v>0</v>
      </c>
      <c r="T32" s="44">
        <f t="shared" si="4"/>
        <v>0</v>
      </c>
      <c r="U32" s="44">
        <f t="shared" si="4"/>
        <v>0</v>
      </c>
      <c r="V32" s="27">
        <f t="shared" si="4"/>
        <v>0</v>
      </c>
      <c r="X32" s="4"/>
      <c r="Y32" s="4"/>
      <c r="Z32" s="4"/>
      <c r="AA32" s="4"/>
      <c r="AB32" s="4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</row>
    <row r="33" spans="1:71" s="4" customFormat="1" ht="15" customHeight="1">
      <c r="A33" s="41" t="s">
        <v>46</v>
      </c>
      <c r="B33" s="38" t="s">
        <v>142</v>
      </c>
      <c r="C33" s="39">
        <f>D33+M33+O33+Q33+V33</f>
        <v>588206</v>
      </c>
      <c r="D33" s="39">
        <f>SUM(E33:I33)</f>
        <v>588206</v>
      </c>
      <c r="E33" s="65">
        <v>0</v>
      </c>
      <c r="F33" s="65">
        <v>0</v>
      </c>
      <c r="G33" s="65">
        <v>0</v>
      </c>
      <c r="H33" s="65">
        <v>588206</v>
      </c>
      <c r="I33" s="65">
        <v>0</v>
      </c>
      <c r="J33" s="40">
        <v>0</v>
      </c>
      <c r="K33" s="40">
        <v>0</v>
      </c>
      <c r="L33" s="39">
        <v>0</v>
      </c>
      <c r="M33" s="39">
        <v>0</v>
      </c>
      <c r="N33" s="40">
        <v>0</v>
      </c>
      <c r="O33" s="40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65">
        <v>0</v>
      </c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28" s="28" customFormat="1" ht="15">
      <c r="A34" s="41" t="s">
        <v>68</v>
      </c>
      <c r="B34" s="38" t="s">
        <v>137</v>
      </c>
      <c r="C34" s="39">
        <f aca="true" t="shared" si="5" ref="C34:C42">D34+M34+O34+Q34+V34</f>
        <v>2803173</v>
      </c>
      <c r="D34" s="39">
        <f aca="true" t="shared" si="6" ref="D34:D42">SUM(E34:I34)</f>
        <v>2803173</v>
      </c>
      <c r="E34" s="65">
        <v>0</v>
      </c>
      <c r="F34" s="65">
        <v>1247316</v>
      </c>
      <c r="G34" s="65">
        <v>0</v>
      </c>
      <c r="H34" s="65">
        <v>1051604</v>
      </c>
      <c r="I34" s="65">
        <v>504253</v>
      </c>
      <c r="J34" s="40">
        <v>0</v>
      </c>
      <c r="K34" s="40">
        <v>0</v>
      </c>
      <c r="L34" s="39">
        <v>0</v>
      </c>
      <c r="M34" s="39">
        <v>0</v>
      </c>
      <c r="N34" s="40">
        <v>0</v>
      </c>
      <c r="O34" s="40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65">
        <v>0</v>
      </c>
      <c r="X34" s="4"/>
      <c r="Y34" s="4"/>
      <c r="Z34" s="4"/>
      <c r="AA34" s="4"/>
      <c r="AB34" s="4"/>
    </row>
    <row r="35" spans="1:71" s="4" customFormat="1" ht="15" customHeight="1">
      <c r="A35" s="41" t="s">
        <v>69</v>
      </c>
      <c r="B35" s="38" t="s">
        <v>139</v>
      </c>
      <c r="C35" s="39">
        <f t="shared" si="5"/>
        <v>1574599</v>
      </c>
      <c r="D35" s="39">
        <f t="shared" si="6"/>
        <v>1574599</v>
      </c>
      <c r="E35" s="65">
        <v>0</v>
      </c>
      <c r="F35" s="65">
        <v>0</v>
      </c>
      <c r="G35" s="65">
        <v>0</v>
      </c>
      <c r="H35" s="65">
        <v>1064272</v>
      </c>
      <c r="I35" s="39">
        <v>510327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40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65">
        <v>0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4" customFormat="1" ht="15" customHeight="1">
      <c r="A36" s="41" t="s">
        <v>86</v>
      </c>
      <c r="B36" s="38" t="s">
        <v>140</v>
      </c>
      <c r="C36" s="39">
        <f>D36+M36+Q36+V36</f>
        <v>520705</v>
      </c>
      <c r="D36" s="60">
        <f>SUM(E36:I36)</f>
        <v>520705</v>
      </c>
      <c r="E36" s="39">
        <v>0</v>
      </c>
      <c r="F36" s="39">
        <v>0</v>
      </c>
      <c r="G36" s="39">
        <v>0</v>
      </c>
      <c r="H36" s="39">
        <v>0</v>
      </c>
      <c r="I36" s="39">
        <v>520705</v>
      </c>
      <c r="J36" s="40">
        <v>0</v>
      </c>
      <c r="K36" s="40">
        <v>0</v>
      </c>
      <c r="L36" s="39">
        <v>0</v>
      </c>
      <c r="M36" s="39">
        <v>0</v>
      </c>
      <c r="N36" s="40">
        <v>0</v>
      </c>
      <c r="O36" s="40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65">
        <v>0</v>
      </c>
      <c r="W36" s="49" t="s">
        <v>101</v>
      </c>
      <c r="X36" s="49"/>
      <c r="Y36" s="49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4" customFormat="1" ht="15" customHeight="1">
      <c r="A37" s="41" t="s">
        <v>87</v>
      </c>
      <c r="B37" s="51" t="s">
        <v>141</v>
      </c>
      <c r="C37" s="39">
        <f>D37+M37+O37+Q37+V37</f>
        <v>1586999</v>
      </c>
      <c r="D37" s="39">
        <f t="shared" si="6"/>
        <v>1586999</v>
      </c>
      <c r="E37" s="65">
        <v>0</v>
      </c>
      <c r="F37" s="65">
        <v>0</v>
      </c>
      <c r="G37" s="65">
        <v>0</v>
      </c>
      <c r="H37" s="65">
        <v>1072653</v>
      </c>
      <c r="I37" s="65">
        <v>514346</v>
      </c>
      <c r="J37" s="40">
        <v>0</v>
      </c>
      <c r="K37" s="40">
        <v>0</v>
      </c>
      <c r="L37" s="39">
        <v>0</v>
      </c>
      <c r="M37" s="39">
        <v>0</v>
      </c>
      <c r="N37" s="40">
        <v>0</v>
      </c>
      <c r="O37" s="40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65">
        <v>0</v>
      </c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s="4" customFormat="1" ht="15" customHeight="1">
      <c r="A38" s="41" t="s">
        <v>88</v>
      </c>
      <c r="B38" s="51" t="s">
        <v>132</v>
      </c>
      <c r="C38" s="39">
        <f t="shared" si="5"/>
        <v>1033471</v>
      </c>
      <c r="D38" s="39">
        <f t="shared" si="6"/>
        <v>1033471</v>
      </c>
      <c r="E38" s="39">
        <v>0</v>
      </c>
      <c r="F38" s="39">
        <v>0</v>
      </c>
      <c r="G38" s="39">
        <v>0</v>
      </c>
      <c r="H38" s="65">
        <v>698523</v>
      </c>
      <c r="I38" s="39">
        <v>334948</v>
      </c>
      <c r="J38" s="40">
        <v>0</v>
      </c>
      <c r="K38" s="40">
        <v>0</v>
      </c>
      <c r="L38" s="39">
        <v>0</v>
      </c>
      <c r="M38" s="39">
        <v>0</v>
      </c>
      <c r="N38" s="40">
        <v>0</v>
      </c>
      <c r="O38" s="40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65">
        <v>0</v>
      </c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s="4" customFormat="1" ht="15" customHeight="1">
      <c r="A39" s="41" t="s">
        <v>89</v>
      </c>
      <c r="B39" s="51" t="s">
        <v>134</v>
      </c>
      <c r="C39" s="39">
        <f>D39+M39+O39+Q39+V39</f>
        <v>1024366</v>
      </c>
      <c r="D39" s="39">
        <f t="shared" si="6"/>
        <v>1024366</v>
      </c>
      <c r="E39" s="39">
        <v>0</v>
      </c>
      <c r="F39" s="39">
        <v>0</v>
      </c>
      <c r="G39" s="39">
        <v>0</v>
      </c>
      <c r="H39" s="65">
        <v>692369</v>
      </c>
      <c r="I39" s="39">
        <v>331997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65">
        <v>0</v>
      </c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s="4" customFormat="1" ht="15" customHeight="1">
      <c r="A40" s="41" t="s">
        <v>92</v>
      </c>
      <c r="B40" s="51" t="s">
        <v>133</v>
      </c>
      <c r="C40" s="39">
        <f t="shared" si="5"/>
        <v>1161274</v>
      </c>
      <c r="D40" s="39">
        <f t="shared" si="6"/>
        <v>1161274</v>
      </c>
      <c r="E40" s="39">
        <v>0</v>
      </c>
      <c r="F40" s="39">
        <v>0</v>
      </c>
      <c r="G40" s="39">
        <v>0</v>
      </c>
      <c r="H40" s="65">
        <v>784905</v>
      </c>
      <c r="I40" s="39">
        <v>376369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65">
        <v>0</v>
      </c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s="4" customFormat="1" ht="15" customHeight="1">
      <c r="A41" s="41" t="s">
        <v>93</v>
      </c>
      <c r="B41" s="38" t="s">
        <v>128</v>
      </c>
      <c r="C41" s="39">
        <f>D41+M41+O41+Q41+V41</f>
        <v>718320</v>
      </c>
      <c r="D41" s="39">
        <f t="shared" si="6"/>
        <v>718320</v>
      </c>
      <c r="E41" s="39">
        <v>0</v>
      </c>
      <c r="F41" s="39">
        <v>0</v>
      </c>
      <c r="G41" s="39">
        <v>0</v>
      </c>
      <c r="H41" s="65">
        <v>718320</v>
      </c>
      <c r="I41" s="65">
        <v>0</v>
      </c>
      <c r="J41" s="40">
        <v>0</v>
      </c>
      <c r="K41" s="40">
        <v>0</v>
      </c>
      <c r="L41" s="39">
        <v>0</v>
      </c>
      <c r="M41" s="39">
        <v>0</v>
      </c>
      <c r="N41" s="40">
        <v>0</v>
      </c>
      <c r="O41" s="40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65">
        <v>0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s="4" customFormat="1" ht="15" customHeight="1">
      <c r="A42" s="41" t="s">
        <v>102</v>
      </c>
      <c r="B42" s="38" t="s">
        <v>127</v>
      </c>
      <c r="C42" s="39">
        <f t="shared" si="5"/>
        <v>332302</v>
      </c>
      <c r="D42" s="39">
        <f t="shared" si="6"/>
        <v>332302</v>
      </c>
      <c r="E42" s="39">
        <v>0</v>
      </c>
      <c r="F42" s="39">
        <v>0</v>
      </c>
      <c r="G42" s="39">
        <v>0</v>
      </c>
      <c r="H42" s="65">
        <v>0</v>
      </c>
      <c r="I42" s="65">
        <v>332302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65">
        <v>0</v>
      </c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s="8" customFormat="1" ht="14.25" customHeight="1">
      <c r="A43" s="158" t="s">
        <v>67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60"/>
      <c r="X43" s="4"/>
      <c r="Y43" s="4"/>
      <c r="Z43" s="4"/>
      <c r="AA43" s="4"/>
      <c r="AB43" s="4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</row>
    <row r="44" spans="1:71" s="8" customFormat="1" ht="14.25" customHeight="1" thickBot="1">
      <c r="A44" s="42" t="s">
        <v>57</v>
      </c>
      <c r="B44" s="78" t="s">
        <v>83</v>
      </c>
      <c r="C44" s="44">
        <f aca="true" t="shared" si="7" ref="C44:V44">SUM(C45:C61)</f>
        <v>10232445</v>
      </c>
      <c r="D44" s="44">
        <f t="shared" si="7"/>
        <v>8604170</v>
      </c>
      <c r="E44" s="44">
        <f t="shared" si="7"/>
        <v>1294662</v>
      </c>
      <c r="F44" s="44">
        <f t="shared" si="7"/>
        <v>2472661</v>
      </c>
      <c r="G44" s="44">
        <f t="shared" si="7"/>
        <v>0</v>
      </c>
      <c r="H44" s="44">
        <f t="shared" si="7"/>
        <v>4183903</v>
      </c>
      <c r="I44" s="44">
        <f t="shared" si="7"/>
        <v>652944</v>
      </c>
      <c r="J44" s="44">
        <f t="shared" si="7"/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44">
        <f t="shared" si="7"/>
        <v>0</v>
      </c>
      <c r="V44" s="85">
        <f t="shared" si="7"/>
        <v>1628275</v>
      </c>
      <c r="X44" s="4"/>
      <c r="Y44" s="4"/>
      <c r="Z44" s="4"/>
      <c r="AA44" s="4"/>
      <c r="AB44" s="4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</row>
    <row r="45" spans="1:71" s="4" customFormat="1" ht="15" customHeight="1" thickBot="1">
      <c r="A45" s="41" t="s">
        <v>46</v>
      </c>
      <c r="B45" s="89" t="s">
        <v>177</v>
      </c>
      <c r="C45" s="65">
        <f aca="true" t="shared" si="8" ref="C45:C61">D45+M45+O45+Q45+V45</f>
        <v>146448</v>
      </c>
      <c r="D45" s="65">
        <f aca="true" t="shared" si="9" ref="D45:D61">SUM(E45:I45)</f>
        <v>0</v>
      </c>
      <c r="E45" s="86">
        <v>0</v>
      </c>
      <c r="F45" s="86">
        <v>0</v>
      </c>
      <c r="G45" s="65">
        <v>0</v>
      </c>
      <c r="H45" s="65">
        <v>0</v>
      </c>
      <c r="I45" s="86">
        <v>0</v>
      </c>
      <c r="J45" s="65">
        <v>0</v>
      </c>
      <c r="K45" s="65">
        <v>0</v>
      </c>
      <c r="L45" s="81">
        <v>0</v>
      </c>
      <c r="M45" s="81">
        <v>0</v>
      </c>
      <c r="N45" s="65">
        <v>0</v>
      </c>
      <c r="O45" s="97">
        <v>0</v>
      </c>
      <c r="P45" s="71">
        <v>0</v>
      </c>
      <c r="Q45" s="71">
        <v>0</v>
      </c>
      <c r="R45" s="91">
        <v>0</v>
      </c>
      <c r="S45" s="65">
        <v>0</v>
      </c>
      <c r="T45" s="65">
        <v>0</v>
      </c>
      <c r="U45" s="65">
        <v>0</v>
      </c>
      <c r="V45" s="65">
        <v>146448</v>
      </c>
      <c r="W45" s="87"/>
      <c r="X45" s="87"/>
      <c r="Y45" s="87"/>
      <c r="Z45" s="87"/>
      <c r="AA45" s="87"/>
      <c r="AB45" s="87"/>
      <c r="AC45" s="87"/>
      <c r="AD45" s="88"/>
      <c r="AE45" s="88"/>
      <c r="AF45" s="8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s="8" customFormat="1" ht="15" customHeight="1" thickBot="1">
      <c r="A46" s="42" t="s">
        <v>68</v>
      </c>
      <c r="B46" s="77" t="s">
        <v>179</v>
      </c>
      <c r="C46" s="27">
        <f t="shared" si="8"/>
        <v>54581</v>
      </c>
      <c r="D46" s="27">
        <f t="shared" si="9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108">
        <v>0</v>
      </c>
      <c r="L46" s="71">
        <v>0</v>
      </c>
      <c r="M46" s="71">
        <v>0</v>
      </c>
      <c r="N46" s="109">
        <v>0</v>
      </c>
      <c r="O46" s="27">
        <v>0</v>
      </c>
      <c r="P46" s="110">
        <v>0</v>
      </c>
      <c r="Q46" s="111">
        <v>0</v>
      </c>
      <c r="R46" s="27">
        <v>0</v>
      </c>
      <c r="S46" s="27">
        <v>0</v>
      </c>
      <c r="T46" s="27">
        <v>0</v>
      </c>
      <c r="U46" s="27">
        <v>0</v>
      </c>
      <c r="V46" s="27">
        <v>54581</v>
      </c>
      <c r="W46" s="112"/>
      <c r="X46" s="112"/>
      <c r="Y46" s="112"/>
      <c r="Z46" s="112"/>
      <c r="AA46" s="112"/>
      <c r="AB46" s="112"/>
      <c r="AC46" s="112"/>
      <c r="AD46" s="113"/>
      <c r="AE46" s="113"/>
      <c r="AF46" s="113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</row>
    <row r="47" spans="1:71" s="4" customFormat="1" ht="15" customHeight="1" thickBot="1">
      <c r="A47" s="41" t="s">
        <v>69</v>
      </c>
      <c r="B47" s="89" t="s">
        <v>164</v>
      </c>
      <c r="C47" s="65">
        <f t="shared" si="8"/>
        <v>140275</v>
      </c>
      <c r="D47" s="65">
        <f t="shared" si="9"/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97">
        <v>0</v>
      </c>
      <c r="L47" s="71">
        <v>0</v>
      </c>
      <c r="M47" s="71">
        <v>0</v>
      </c>
      <c r="N47" s="91">
        <v>0</v>
      </c>
      <c r="O47" s="65">
        <v>0</v>
      </c>
      <c r="P47" s="91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140275</v>
      </c>
      <c r="W47" s="84"/>
      <c r="X47" s="84"/>
      <c r="Y47" s="84"/>
      <c r="Z47" s="84"/>
      <c r="AA47" s="84"/>
      <c r="AB47" s="84"/>
      <c r="AC47" s="84"/>
      <c r="AD47" s="95"/>
      <c r="AE47" s="95"/>
      <c r="AF47" s="95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s="8" customFormat="1" ht="15.75" thickBot="1">
      <c r="A48" s="42" t="s">
        <v>86</v>
      </c>
      <c r="B48" s="77" t="s">
        <v>180</v>
      </c>
      <c r="C48" s="27">
        <f t="shared" si="8"/>
        <v>55013</v>
      </c>
      <c r="D48" s="27">
        <f t="shared" si="9"/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27">
        <v>0</v>
      </c>
      <c r="K48" s="108">
        <v>0</v>
      </c>
      <c r="L48" s="71">
        <v>0</v>
      </c>
      <c r="M48" s="71">
        <v>0</v>
      </c>
      <c r="N48" s="109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55013</v>
      </c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</row>
    <row r="49" spans="1:71" s="115" customFormat="1" ht="15.75" thickBot="1">
      <c r="A49" s="41" t="s">
        <v>87</v>
      </c>
      <c r="B49" s="89" t="s">
        <v>173</v>
      </c>
      <c r="C49" s="65">
        <f t="shared" si="8"/>
        <v>313297</v>
      </c>
      <c r="D49" s="97">
        <f t="shared" si="9"/>
        <v>0</v>
      </c>
      <c r="E49" s="65">
        <v>0</v>
      </c>
      <c r="F49" s="71">
        <v>0</v>
      </c>
      <c r="G49" s="71">
        <v>0</v>
      </c>
      <c r="H49" s="65">
        <v>0</v>
      </c>
      <c r="I49" s="71">
        <v>0</v>
      </c>
      <c r="J49" s="91">
        <v>0</v>
      </c>
      <c r="K49" s="97">
        <v>0</v>
      </c>
      <c r="L49" s="71">
        <v>0</v>
      </c>
      <c r="M49" s="71">
        <v>0</v>
      </c>
      <c r="N49" s="91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313297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s="73" customFormat="1" ht="15.75" thickBot="1">
      <c r="A50" s="41" t="s">
        <v>88</v>
      </c>
      <c r="B50" s="89" t="s">
        <v>143</v>
      </c>
      <c r="C50" s="65">
        <f t="shared" si="8"/>
        <v>1130957</v>
      </c>
      <c r="D50" s="65">
        <f t="shared" si="9"/>
        <v>1130957</v>
      </c>
      <c r="E50" s="100">
        <v>0</v>
      </c>
      <c r="F50" s="100">
        <v>805370</v>
      </c>
      <c r="G50" s="99">
        <v>0</v>
      </c>
      <c r="H50" s="86">
        <v>0</v>
      </c>
      <c r="I50" s="98">
        <v>325587</v>
      </c>
      <c r="J50" s="67">
        <v>0</v>
      </c>
      <c r="K50" s="40">
        <v>0</v>
      </c>
      <c r="L50" s="62">
        <v>0</v>
      </c>
      <c r="M50" s="62">
        <v>0</v>
      </c>
      <c r="N50" s="40">
        <v>0</v>
      </c>
      <c r="O50" s="93">
        <v>0</v>
      </c>
      <c r="P50" s="101">
        <v>0</v>
      </c>
      <c r="Q50" s="101">
        <v>0</v>
      </c>
      <c r="R50" s="86">
        <v>0</v>
      </c>
      <c r="S50" s="86">
        <v>0</v>
      </c>
      <c r="T50" s="65">
        <v>0</v>
      </c>
      <c r="U50" s="65">
        <v>0</v>
      </c>
      <c r="V50" s="65">
        <v>0</v>
      </c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</row>
    <row r="51" spans="1:71" s="73" customFormat="1" ht="15.75" thickBot="1">
      <c r="A51" s="41" t="s">
        <v>89</v>
      </c>
      <c r="B51" s="89" t="s">
        <v>163</v>
      </c>
      <c r="C51" s="65">
        <f t="shared" si="8"/>
        <v>235735</v>
      </c>
      <c r="D51" s="97">
        <f t="shared" si="9"/>
        <v>0</v>
      </c>
      <c r="E51" s="71">
        <v>0</v>
      </c>
      <c r="F51" s="71">
        <v>0</v>
      </c>
      <c r="G51" s="91">
        <v>0</v>
      </c>
      <c r="H51" s="86">
        <v>0</v>
      </c>
      <c r="I51" s="71">
        <v>0</v>
      </c>
      <c r="J51" s="65">
        <v>0</v>
      </c>
      <c r="K51" s="65">
        <v>0</v>
      </c>
      <c r="L51" s="81">
        <v>0</v>
      </c>
      <c r="M51" s="81">
        <v>0</v>
      </c>
      <c r="N51" s="65">
        <v>0</v>
      </c>
      <c r="O51" s="97">
        <v>0</v>
      </c>
      <c r="P51" s="71">
        <v>0</v>
      </c>
      <c r="Q51" s="71">
        <v>0</v>
      </c>
      <c r="R51" s="91">
        <v>0</v>
      </c>
      <c r="S51" s="65">
        <v>0</v>
      </c>
      <c r="T51" s="65">
        <v>0</v>
      </c>
      <c r="U51" s="65">
        <v>0</v>
      </c>
      <c r="V51" s="65">
        <v>235735</v>
      </c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</row>
    <row r="52" spans="1:71" s="73" customFormat="1" ht="15.75" thickBot="1">
      <c r="A52" s="41" t="s">
        <v>92</v>
      </c>
      <c r="B52" s="89" t="s">
        <v>174</v>
      </c>
      <c r="C52" s="65">
        <f t="shared" si="8"/>
        <v>330018</v>
      </c>
      <c r="D52" s="97">
        <f t="shared" si="9"/>
        <v>0</v>
      </c>
      <c r="E52" s="71">
        <v>0</v>
      </c>
      <c r="F52" s="71">
        <v>0</v>
      </c>
      <c r="G52" s="91">
        <v>0</v>
      </c>
      <c r="H52" s="97">
        <v>0</v>
      </c>
      <c r="I52" s="71">
        <v>0</v>
      </c>
      <c r="J52" s="91">
        <v>0</v>
      </c>
      <c r="K52" s="97">
        <v>0</v>
      </c>
      <c r="L52" s="71">
        <v>0</v>
      </c>
      <c r="M52" s="71">
        <v>0</v>
      </c>
      <c r="N52" s="91">
        <v>0</v>
      </c>
      <c r="O52" s="97">
        <v>0</v>
      </c>
      <c r="P52" s="71">
        <v>0</v>
      </c>
      <c r="Q52" s="71">
        <v>0</v>
      </c>
      <c r="R52" s="91">
        <v>0</v>
      </c>
      <c r="S52" s="65">
        <v>0</v>
      </c>
      <c r="T52" s="65">
        <v>0</v>
      </c>
      <c r="U52" s="65">
        <v>0</v>
      </c>
      <c r="V52" s="65">
        <v>330018</v>
      </c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71" s="73" customFormat="1" ht="15.75" thickBot="1">
      <c r="A53" s="41" t="s">
        <v>93</v>
      </c>
      <c r="B53" s="89" t="s">
        <v>175</v>
      </c>
      <c r="C53" s="65">
        <f t="shared" si="8"/>
        <v>49478</v>
      </c>
      <c r="D53" s="65">
        <f t="shared" si="9"/>
        <v>0</v>
      </c>
      <c r="E53" s="99">
        <v>0</v>
      </c>
      <c r="F53" s="71">
        <v>0</v>
      </c>
      <c r="G53" s="91">
        <v>0</v>
      </c>
      <c r="H53" s="65">
        <v>0</v>
      </c>
      <c r="I53" s="100">
        <v>0</v>
      </c>
      <c r="J53" s="65">
        <v>0</v>
      </c>
      <c r="K53" s="65">
        <v>0</v>
      </c>
      <c r="L53" s="86">
        <v>0</v>
      </c>
      <c r="M53" s="86">
        <v>0</v>
      </c>
      <c r="N53" s="65">
        <v>0</v>
      </c>
      <c r="O53" s="65">
        <v>0</v>
      </c>
      <c r="P53" s="92">
        <v>0</v>
      </c>
      <c r="Q53" s="80">
        <v>0</v>
      </c>
      <c r="R53" s="65">
        <v>0</v>
      </c>
      <c r="S53" s="65">
        <v>0</v>
      </c>
      <c r="T53" s="65">
        <v>0</v>
      </c>
      <c r="U53" s="65">
        <v>0</v>
      </c>
      <c r="V53" s="65">
        <v>49478</v>
      </c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spans="1:71" s="73" customFormat="1" ht="15.75" thickBot="1">
      <c r="A54" s="41" t="s">
        <v>102</v>
      </c>
      <c r="B54" s="89" t="s">
        <v>176</v>
      </c>
      <c r="C54" s="65">
        <f t="shared" si="8"/>
        <v>131760</v>
      </c>
      <c r="D54" s="81">
        <f t="shared" si="9"/>
        <v>0</v>
      </c>
      <c r="E54" s="81">
        <v>0</v>
      </c>
      <c r="F54" s="100">
        <v>0</v>
      </c>
      <c r="G54" s="65">
        <v>0</v>
      </c>
      <c r="H54" s="97">
        <v>0</v>
      </c>
      <c r="I54" s="71">
        <v>0</v>
      </c>
      <c r="J54" s="91">
        <v>0</v>
      </c>
      <c r="K54" s="65">
        <v>0</v>
      </c>
      <c r="L54" s="65">
        <v>0</v>
      </c>
      <c r="M54" s="65">
        <v>0</v>
      </c>
      <c r="N54" s="65">
        <v>0</v>
      </c>
      <c r="O54" s="97">
        <v>0</v>
      </c>
      <c r="P54" s="71">
        <v>0</v>
      </c>
      <c r="Q54" s="71">
        <v>0</v>
      </c>
      <c r="R54" s="91">
        <v>0</v>
      </c>
      <c r="S54" s="65">
        <v>0</v>
      </c>
      <c r="T54" s="65">
        <v>0</v>
      </c>
      <c r="U54" s="65">
        <v>0</v>
      </c>
      <c r="V54" s="65">
        <v>131760</v>
      </c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</row>
    <row r="55" spans="1:71" s="73" customFormat="1" ht="15.75" thickBot="1">
      <c r="A55" s="41" t="s">
        <v>94</v>
      </c>
      <c r="B55" s="90" t="s">
        <v>161</v>
      </c>
      <c r="C55" s="65">
        <f t="shared" si="8"/>
        <v>3114462</v>
      </c>
      <c r="D55" s="65">
        <f t="shared" si="9"/>
        <v>3114462</v>
      </c>
      <c r="E55" s="65">
        <v>1294662</v>
      </c>
      <c r="F55" s="65">
        <v>809749</v>
      </c>
      <c r="G55" s="91">
        <v>0</v>
      </c>
      <c r="H55" s="65">
        <v>682694</v>
      </c>
      <c r="I55" s="62">
        <v>327357</v>
      </c>
      <c r="J55" s="67">
        <v>0</v>
      </c>
      <c r="K55" s="67">
        <v>0</v>
      </c>
      <c r="L55" s="65">
        <v>0</v>
      </c>
      <c r="M55" s="65">
        <v>0</v>
      </c>
      <c r="N55" s="67">
        <v>0</v>
      </c>
      <c r="O55" s="40">
        <v>0</v>
      </c>
      <c r="P55" s="62">
        <v>0</v>
      </c>
      <c r="Q55" s="62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95"/>
      <c r="X55" s="84"/>
      <c r="Y55" s="84"/>
      <c r="Z55" s="84"/>
      <c r="AA55" s="84"/>
      <c r="AB55" s="84"/>
      <c r="AC55" s="84"/>
      <c r="AD55" s="84"/>
      <c r="AE55" s="84"/>
      <c r="AF55" s="84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</row>
    <row r="56" spans="1:71" s="73" customFormat="1" ht="15.75" thickBot="1">
      <c r="A56" s="41" t="s">
        <v>103</v>
      </c>
      <c r="B56" s="89" t="s">
        <v>124</v>
      </c>
      <c r="C56" s="65">
        <f t="shared" si="8"/>
        <v>750017</v>
      </c>
      <c r="D56" s="65">
        <f t="shared" si="9"/>
        <v>686471</v>
      </c>
      <c r="E56" s="65">
        <v>0</v>
      </c>
      <c r="F56" s="65">
        <v>0</v>
      </c>
      <c r="G56" s="96">
        <v>0</v>
      </c>
      <c r="H56" s="81">
        <v>686471</v>
      </c>
      <c r="I56" s="94">
        <v>0</v>
      </c>
      <c r="J56" s="81">
        <v>0</v>
      </c>
      <c r="K56" s="65">
        <v>0</v>
      </c>
      <c r="L56" s="56">
        <v>0</v>
      </c>
      <c r="M56" s="56">
        <v>0</v>
      </c>
      <c r="N56" s="39">
        <v>0</v>
      </c>
      <c r="O56" s="39">
        <v>0</v>
      </c>
      <c r="P56" s="39">
        <v>0</v>
      </c>
      <c r="Q56" s="39">
        <v>0</v>
      </c>
      <c r="R56" s="65">
        <v>0</v>
      </c>
      <c r="S56" s="65">
        <v>0</v>
      </c>
      <c r="T56" s="65">
        <v>0</v>
      </c>
      <c r="U56" s="65">
        <v>0</v>
      </c>
      <c r="V56" s="65">
        <v>63546</v>
      </c>
      <c r="W56" s="95"/>
      <c r="X56" s="95"/>
      <c r="Y56" s="95"/>
      <c r="Z56" s="95"/>
      <c r="AA56" s="95"/>
      <c r="AB56" s="95"/>
      <c r="AC56" s="95"/>
      <c r="AD56" s="84"/>
      <c r="AE56" s="84"/>
      <c r="AF56" s="84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</row>
    <row r="57" spans="1:71" s="73" customFormat="1" ht="15.75" thickBot="1">
      <c r="A57" s="41" t="s">
        <v>104</v>
      </c>
      <c r="B57" s="89" t="s">
        <v>178</v>
      </c>
      <c r="C57" s="65">
        <f t="shared" si="8"/>
        <v>108124</v>
      </c>
      <c r="D57" s="65">
        <f t="shared" si="9"/>
        <v>0</v>
      </c>
      <c r="E57" s="65">
        <v>0</v>
      </c>
      <c r="F57" s="65">
        <v>0</v>
      </c>
      <c r="G57" s="91">
        <v>0</v>
      </c>
      <c r="H57" s="65">
        <v>0</v>
      </c>
      <c r="I57" s="65">
        <v>0</v>
      </c>
      <c r="J57" s="65">
        <v>0</v>
      </c>
      <c r="K57" s="97">
        <v>0</v>
      </c>
      <c r="L57" s="71">
        <v>0</v>
      </c>
      <c r="M57" s="71">
        <v>0</v>
      </c>
      <c r="N57" s="91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108124</v>
      </c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</row>
    <row r="58" spans="1:71" s="73" customFormat="1" ht="15">
      <c r="A58" s="41" t="s">
        <v>105</v>
      </c>
      <c r="B58" s="38" t="s">
        <v>125</v>
      </c>
      <c r="C58" s="39">
        <f t="shared" si="8"/>
        <v>715074</v>
      </c>
      <c r="D58" s="39">
        <f t="shared" si="9"/>
        <v>715074</v>
      </c>
      <c r="E58" s="65">
        <v>0</v>
      </c>
      <c r="F58" s="65">
        <v>0</v>
      </c>
      <c r="G58" s="65">
        <v>0</v>
      </c>
      <c r="H58" s="65">
        <v>715074</v>
      </c>
      <c r="I58" s="65">
        <v>0</v>
      </c>
      <c r="J58" s="65">
        <v>0</v>
      </c>
      <c r="K58" s="65">
        <v>0</v>
      </c>
      <c r="L58" s="62">
        <v>0</v>
      </c>
      <c r="M58" s="62">
        <v>0</v>
      </c>
      <c r="N58" s="39">
        <v>0</v>
      </c>
      <c r="O58" s="39">
        <v>0</v>
      </c>
      <c r="P58" s="39">
        <v>0</v>
      </c>
      <c r="Q58" s="39">
        <v>0</v>
      </c>
      <c r="R58" s="65">
        <v>0</v>
      </c>
      <c r="S58" s="65">
        <v>0</v>
      </c>
      <c r="T58" s="65">
        <v>0</v>
      </c>
      <c r="U58" s="65">
        <v>0</v>
      </c>
      <c r="V58" s="86">
        <v>0</v>
      </c>
      <c r="W58" s="28"/>
      <c r="X58" s="28"/>
      <c r="Y58" s="28"/>
      <c r="Z58" s="28"/>
      <c r="AA58" s="28"/>
      <c r="AB58" s="28"/>
      <c r="AC58" s="28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</row>
    <row r="59" spans="1:71" s="73" customFormat="1" ht="15">
      <c r="A59" s="41" t="s">
        <v>106</v>
      </c>
      <c r="B59" s="38" t="s">
        <v>126</v>
      </c>
      <c r="C59" s="39">
        <f t="shared" si="8"/>
        <v>1580530</v>
      </c>
      <c r="D59" s="39">
        <f t="shared" si="9"/>
        <v>1580530</v>
      </c>
      <c r="E59" s="65">
        <v>0</v>
      </c>
      <c r="F59" s="65">
        <v>857542</v>
      </c>
      <c r="G59" s="65">
        <v>0</v>
      </c>
      <c r="H59" s="65">
        <v>722988</v>
      </c>
      <c r="I59" s="65">
        <v>0</v>
      </c>
      <c r="J59" s="65">
        <v>0</v>
      </c>
      <c r="K59" s="56">
        <v>0</v>
      </c>
      <c r="L59" s="56">
        <v>0</v>
      </c>
      <c r="M59" s="56">
        <v>0</v>
      </c>
      <c r="N59" s="56">
        <v>0</v>
      </c>
      <c r="O59" s="39">
        <v>0</v>
      </c>
      <c r="P59" s="39">
        <v>0</v>
      </c>
      <c r="Q59" s="39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28"/>
      <c r="X59" s="28"/>
      <c r="Y59" s="28"/>
      <c r="Z59" s="28"/>
      <c r="AA59" s="28"/>
      <c r="AB59" s="28"/>
      <c r="AC59" s="28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</row>
    <row r="60" spans="1:71" s="73" customFormat="1" ht="15">
      <c r="A60" s="41" t="s">
        <v>107</v>
      </c>
      <c r="B60" s="38" t="s">
        <v>162</v>
      </c>
      <c r="C60" s="39">
        <f t="shared" si="8"/>
        <v>693006</v>
      </c>
      <c r="D60" s="39">
        <f t="shared" si="9"/>
        <v>693006</v>
      </c>
      <c r="E60" s="65">
        <v>0</v>
      </c>
      <c r="F60" s="65">
        <v>0</v>
      </c>
      <c r="G60" s="65">
        <v>0</v>
      </c>
      <c r="H60" s="65">
        <v>693006</v>
      </c>
      <c r="I60" s="65">
        <v>0</v>
      </c>
      <c r="J60" s="65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</row>
    <row r="61" spans="1:71" s="73" customFormat="1" ht="15">
      <c r="A61" s="41" t="s">
        <v>108</v>
      </c>
      <c r="B61" s="38" t="s">
        <v>122</v>
      </c>
      <c r="C61" s="39">
        <f t="shared" si="8"/>
        <v>683670</v>
      </c>
      <c r="D61" s="39">
        <f t="shared" si="9"/>
        <v>683670</v>
      </c>
      <c r="E61" s="65">
        <v>0</v>
      </c>
      <c r="F61" s="65">
        <v>0</v>
      </c>
      <c r="G61" s="65">
        <v>0</v>
      </c>
      <c r="H61" s="65">
        <v>683670</v>
      </c>
      <c r="I61" s="65">
        <v>0</v>
      </c>
      <c r="J61" s="65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28"/>
      <c r="X61" s="28"/>
      <c r="Y61" s="28"/>
      <c r="Z61" s="28"/>
      <c r="AA61" s="28"/>
      <c r="AB61" s="28"/>
      <c r="AC61" s="28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</row>
  </sheetData>
  <sheetProtection/>
  <mergeCells count="22">
    <mergeCell ref="A43:V43"/>
    <mergeCell ref="A9:B9"/>
    <mergeCell ref="L5:M6"/>
    <mergeCell ref="A4:A6"/>
    <mergeCell ref="B4:B6"/>
    <mergeCell ref="A31:V31"/>
    <mergeCell ref="A10:V10"/>
    <mergeCell ref="V5:V6"/>
    <mergeCell ref="D4:S4"/>
    <mergeCell ref="T4:V4"/>
    <mergeCell ref="A3:V3"/>
    <mergeCell ref="U5:U6"/>
    <mergeCell ref="D5:I5"/>
    <mergeCell ref="P5:Q6"/>
    <mergeCell ref="C4:C6"/>
    <mergeCell ref="M1:V1"/>
    <mergeCell ref="M2:V2"/>
    <mergeCell ref="J5:K6"/>
    <mergeCell ref="R5:S6"/>
    <mergeCell ref="T5:T6"/>
    <mergeCell ref="N5:O6"/>
  </mergeCells>
  <printOptions/>
  <pageMargins left="0.25" right="0.25" top="0.75" bottom="0.75" header="0.3" footer="0.3"/>
  <pageSetup fitToHeight="0" fitToWidth="1" horizontalDpi="600" verticalDpi="600" orientation="landscape" paperSize="9" scale="48" r:id="rId1"/>
  <rowBreaks count="1" manualBreakCount="1">
    <brk id="4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6.00390625" style="0" customWidth="1"/>
    <col min="14" max="14" width="17.28125" style="0" customWidth="1"/>
  </cols>
  <sheetData>
    <row r="1" spans="1:14" ht="33" customHeight="1">
      <c r="A1" s="6"/>
      <c r="F1" s="124" t="s">
        <v>79</v>
      </c>
      <c r="G1" s="124"/>
      <c r="H1" s="124"/>
      <c r="I1" s="124"/>
      <c r="J1" s="124"/>
      <c r="K1" s="124"/>
      <c r="L1" s="124"/>
      <c r="M1" s="124"/>
      <c r="N1" s="124"/>
    </row>
    <row r="2" spans="1:14" ht="33" customHeight="1">
      <c r="A2" s="6"/>
      <c r="F2" s="124" t="s">
        <v>185</v>
      </c>
      <c r="G2" s="124"/>
      <c r="H2" s="124"/>
      <c r="I2" s="124"/>
      <c r="J2" s="124"/>
      <c r="K2" s="124"/>
      <c r="L2" s="124"/>
      <c r="M2" s="124"/>
      <c r="N2" s="124"/>
    </row>
    <row r="3" spans="1:14" ht="69.75" customHeight="1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1" customFormat="1" ht="18" customHeight="1">
      <c r="A4" s="156" t="s">
        <v>0</v>
      </c>
      <c r="B4" s="179" t="s">
        <v>50</v>
      </c>
      <c r="C4" s="181" t="s">
        <v>51</v>
      </c>
      <c r="D4" s="181" t="s">
        <v>8</v>
      </c>
      <c r="E4" s="179" t="s">
        <v>52</v>
      </c>
      <c r="F4" s="179"/>
      <c r="G4" s="179"/>
      <c r="H4" s="179"/>
      <c r="I4" s="179"/>
      <c r="J4" s="179" t="s">
        <v>9</v>
      </c>
      <c r="K4" s="179"/>
      <c r="L4" s="179"/>
      <c r="M4" s="179"/>
      <c r="N4" s="179"/>
    </row>
    <row r="5" spans="1:14" s="1" customFormat="1" ht="56.25" customHeight="1">
      <c r="A5" s="173"/>
      <c r="B5" s="179"/>
      <c r="C5" s="181"/>
      <c r="D5" s="181"/>
      <c r="E5" s="23" t="s">
        <v>70</v>
      </c>
      <c r="F5" s="23" t="s">
        <v>71</v>
      </c>
      <c r="G5" s="23" t="s">
        <v>72</v>
      </c>
      <c r="H5" s="23" t="s">
        <v>73</v>
      </c>
      <c r="I5" s="23" t="s">
        <v>15</v>
      </c>
      <c r="J5" s="23" t="s">
        <v>70</v>
      </c>
      <c r="K5" s="23" t="s">
        <v>74</v>
      </c>
      <c r="L5" s="23" t="s">
        <v>75</v>
      </c>
      <c r="M5" s="23" t="s">
        <v>73</v>
      </c>
      <c r="N5" s="23" t="s">
        <v>15</v>
      </c>
    </row>
    <row r="6" spans="1:14" s="1" customFormat="1" ht="15">
      <c r="A6" s="157"/>
      <c r="B6" s="179"/>
      <c r="C6" s="29" t="s">
        <v>38</v>
      </c>
      <c r="D6" s="25" t="s">
        <v>23</v>
      </c>
      <c r="E6" s="25" t="s">
        <v>37</v>
      </c>
      <c r="F6" s="25" t="s">
        <v>37</v>
      </c>
      <c r="G6" s="25" t="s">
        <v>37</v>
      </c>
      <c r="H6" s="25" t="s">
        <v>37</v>
      </c>
      <c r="I6" s="25" t="s">
        <v>37</v>
      </c>
      <c r="J6" s="25" t="s">
        <v>24</v>
      </c>
      <c r="K6" s="25" t="s">
        <v>24</v>
      </c>
      <c r="L6" s="25" t="s">
        <v>24</v>
      </c>
      <c r="M6" s="25" t="s">
        <v>24</v>
      </c>
      <c r="N6" s="25" t="s">
        <v>24</v>
      </c>
    </row>
    <row r="7" spans="1:14" s="1" customFormat="1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s="33" customFormat="1" ht="15">
      <c r="A8" s="25">
        <v>1</v>
      </c>
      <c r="B8" s="23" t="s">
        <v>76</v>
      </c>
      <c r="C8" s="30">
        <f>'Приложение 1'!H11</f>
        <v>8186.200000000001</v>
      </c>
      <c r="D8" s="31">
        <f>'Приложение 1'!K11</f>
        <v>394</v>
      </c>
      <c r="E8" s="25"/>
      <c r="F8" s="25"/>
      <c r="G8" s="25"/>
      <c r="H8" s="25">
        <v>19</v>
      </c>
      <c r="I8" s="25">
        <f>H8</f>
        <v>19</v>
      </c>
      <c r="J8" s="25"/>
      <c r="K8" s="25"/>
      <c r="L8" s="25"/>
      <c r="M8" s="32">
        <f>'Приложение 1'!L11</f>
        <v>8725971</v>
      </c>
      <c r="N8" s="32">
        <f>M8</f>
        <v>8725971</v>
      </c>
    </row>
    <row r="9" spans="1:14" s="33" customFormat="1" ht="15">
      <c r="A9" s="25">
        <v>2</v>
      </c>
      <c r="B9" s="23" t="s">
        <v>77</v>
      </c>
      <c r="C9" s="30">
        <f>'Приложение 1'!H32</f>
        <v>4228.51</v>
      </c>
      <c r="D9" s="31">
        <f>'Приложение 1'!K32</f>
        <v>194</v>
      </c>
      <c r="E9" s="25"/>
      <c r="F9" s="25"/>
      <c r="G9" s="25"/>
      <c r="H9" s="25">
        <v>10</v>
      </c>
      <c r="I9" s="25">
        <f>H9</f>
        <v>10</v>
      </c>
      <c r="J9" s="25"/>
      <c r="K9" s="25"/>
      <c r="L9" s="25"/>
      <c r="M9" s="32">
        <f>'Приложение 1'!L32</f>
        <v>11343415</v>
      </c>
      <c r="N9" s="32">
        <f>M9</f>
        <v>11343415</v>
      </c>
    </row>
    <row r="10" spans="1:14" s="33" customFormat="1" ht="15">
      <c r="A10" s="25">
        <v>3</v>
      </c>
      <c r="B10" s="23" t="s">
        <v>78</v>
      </c>
      <c r="C10" s="30">
        <f>'Приложение 1'!H44</f>
        <v>14977.390000000001</v>
      </c>
      <c r="D10" s="31">
        <f>'Приложение 1'!K44</f>
        <v>701</v>
      </c>
      <c r="E10" s="25"/>
      <c r="F10" s="25"/>
      <c r="G10" s="25"/>
      <c r="H10" s="25">
        <v>17</v>
      </c>
      <c r="I10" s="25">
        <f>H10</f>
        <v>17</v>
      </c>
      <c r="J10" s="25"/>
      <c r="K10" s="25"/>
      <c r="L10" s="25"/>
      <c r="M10" s="32">
        <f>'Приложение 1'!L44</f>
        <v>10232445</v>
      </c>
      <c r="N10" s="32">
        <f>M10</f>
        <v>10232445</v>
      </c>
    </row>
    <row r="16" ht="15">
      <c r="L16" t="s">
        <v>159</v>
      </c>
    </row>
    <row r="22" ht="15">
      <c r="A22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2019-08-13T23:11:17Z</cp:lastPrinted>
  <dcterms:created xsi:type="dcterms:W3CDTF">2014-07-06T05:24:36Z</dcterms:created>
  <dcterms:modified xsi:type="dcterms:W3CDTF">2019-08-13T23:14:21Z</dcterms:modified>
  <cp:category/>
  <cp:version/>
  <cp:contentType/>
  <cp:contentStatus/>
</cp:coreProperties>
</file>