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30" windowWidth="18555" windowHeight="9480" activeTab="0"/>
  </bookViews>
  <sheets>
    <sheet name="форма 2п new" sheetId="1" r:id="rId1"/>
  </sheets>
  <definedNames>
    <definedName name="_xlnm.Print_Titles" localSheetId="0">'форма 2п new'!$5:$6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<sst xmlns="http://schemas.openxmlformats.org/spreadsheetml/2006/main" count="984" uniqueCount="189">
  <si>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</si>
  <si>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</si>
  <si>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</si>
  <si>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</si>
  <si>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</si>
  <si>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</si>
  <si>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млн. руб.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</si>
  <si>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</si>
  <si>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</si>
  <si>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</si>
  <si>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</si>
  <si>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</si>
  <si>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</si>
  <si>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</si>
  <si>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</si>
  <si>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</si>
  <si>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</si>
  <si>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</si>
  <si>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</si>
  <si>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</si>
  <si>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</si>
  <si>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</si>
  <si>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</si>
  <si>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</si>
  <si>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</si>
  <si>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</si>
  <si>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</si>
  <si>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</si>
  <si>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</si>
  <si>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</si>
  <si>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</si>
  <si>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</si>
  <si>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</si>
  <si>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</si>
  <si>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</si>
  <si>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</si>
  <si>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</si>
  <si>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</si>
  <si>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</si>
  <si>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</si>
  <si>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</si>
  <si>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</si>
  <si>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</si>
  <si>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</si>
  <si>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</si>
  <si>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</si>
  <si>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</si>
  <si>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</si>
  <si>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</si>
  <si>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Индекс-дефлятор объема валового регионального продукта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</si>
  <si>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</si>
  <si>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</si>
  <si>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</si>
  <si>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</si>
  <si>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</si>
  <si>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</si>
  <si>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</si>
  <si>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</si>
  <si>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</si>
  <si>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</si>
  <si>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</si>
  <si>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 xml:space="preserve">Объем отгруженной продукции (работ. услуг) </t>
  </si>
  <si>
    <t>Добыча угля (05)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</si>
  <si>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</si>
  <si>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</si>
  <si>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</si>
  <si>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>Объем работ, выполненных по виду деятельности "Строительство"</t>
  </si>
  <si>
    <t>% к декабрю предыдущего года</t>
  </si>
  <si>
    <t>млрд. рублей</t>
  </si>
  <si>
    <t>Темп роста оборота розничной торговли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</si>
  <si>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</si>
  <si>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</si>
  <si>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</si>
  <si>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</si>
  <si>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</si>
  <si>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>Бюджетные средства, в том числе: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</si>
  <si>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</si>
  <si>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</si>
  <si>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</si>
  <si>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</si>
  <si>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руб/мес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</si>
  <si>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</si>
  <si>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</si>
  <si>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</si>
  <si>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</si>
  <si>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</si>
  <si>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</si>
  <si>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</si>
  <si>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</si>
  <si>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</si>
  <si>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</si>
  <si>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</si>
  <si>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 xml:space="preserve"> Добыча полезных ископаемых (раздел В)</t>
  </si>
  <si>
    <t>Торговля и услуги наслению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</si>
  <si>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</si>
  <si>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</si>
  <si>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</si>
  <si>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Труд и занятость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</si>
  <si>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</si>
  <si>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</si>
  <si>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</si>
  <si>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</si>
  <si>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</si>
  <si>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</si>
  <si>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</si>
  <si>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</si>
  <si>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</si>
  <si>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</si>
  <si>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</si>
  <si>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</si>
  <si>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</si>
  <si>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</si>
  <si>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</si>
  <si>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</si>
  <si>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</si>
  <si>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</si>
  <si>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</si>
  <si>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</si>
  <si>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</si>
  <si>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</si>
  <si>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</si>
  <si>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</si>
  <si>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</si>
  <si>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</si>
  <si>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</si>
  <si>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</si>
  <si>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</si>
  <si>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</si>
  <si>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</si>
  <si>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</si>
  <si>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</si>
  <si>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</si>
  <si>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</si>
  <si>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</si>
  <si>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</si>
  <si>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</si>
  <si>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</si>
  <si>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</si>
  <si>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</si>
  <si>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</si>
  <si>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</si>
  <si>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10.</t>
  </si>
  <si>
    <t>11.</t>
  </si>
  <si>
    <t>12.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</si>
  <si>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</si>
  <si>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</si>
  <si>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</si>
  <si>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-</t>
  </si>
  <si>
    <t>консервативный</t>
  </si>
  <si>
    <t>базовый</t>
  </si>
  <si>
    <t>целевой</t>
  </si>
  <si>
    <t>1 вариант</t>
  </si>
  <si>
    <t>2 вариант</t>
  </si>
  <si>
    <t>3 вариант</t>
  </si>
  <si>
    <t>Сельское хозяйство*</t>
  </si>
  <si>
    <t>Строительство*</t>
  </si>
  <si>
    <t>Добыча сырой нефти и природного газа (06)*</t>
  </si>
  <si>
    <t>Добыча металлических руд (07)*</t>
  </si>
  <si>
    <t>Добыча прочих полезных ископаемых (08)*</t>
  </si>
  <si>
    <t>Предоставление услуг в области добычи полезных ископаемых (09)*</t>
  </si>
  <si>
    <t>Валовой региональный продукт*</t>
  </si>
  <si>
    <t>Объем платных услуг населению*</t>
  </si>
  <si>
    <t>Темп роста объема платных услуг населению*</t>
  </si>
  <si>
    <t>Индекс-дефлятор*</t>
  </si>
  <si>
    <t>Внешнеэкономическая деятельность*</t>
  </si>
  <si>
    <t>Среднесписочная численность работников малых и средних предприятий, включая микропредприятия (без внешних совместителей)*</t>
  </si>
  <si>
    <t>Оборот малых и средних предприятий, включая микропредприятия*</t>
  </si>
  <si>
    <t>Индекс промышленного производства *</t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</si>
  <si>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Статистические данные по городскому округу "поселок Палана" не разрабатываются</t>
    </r>
  </si>
  <si>
    <t>Индекс  потребительских цен на конец года**</t>
  </si>
  <si>
    <t>Индекс  потребительских цен в среднем за год**</t>
  </si>
  <si>
    <t>Индекс-дефлятор**</t>
  </si>
  <si>
    <t>Реальные располагаемые денежные доходы населения**</t>
  </si>
  <si>
    <t>Численность населения с денежными доходами ниже прожиточного минимума к общей численности населения **</t>
  </si>
  <si>
    <t>Суммарный коэффициент рождаемости**</t>
  </si>
  <si>
    <t>Ожидаемая продолжительность жизни при рождении**</t>
  </si>
  <si>
    <t>**Данные рассчитываются в целом по Камчатскому краю</t>
  </si>
  <si>
    <t>Обрабатывающие производства (раздел С</t>
  </si>
  <si>
    <t>Индекс-дефлятор *</t>
  </si>
  <si>
    <t>Индекс производства продукции сельского хозяйства*</t>
  </si>
  <si>
    <t>Продукция сельского хозяйства*</t>
  </si>
  <si>
    <t>Индекс-дефлятор по виду деятельности "Строительство"*</t>
  </si>
  <si>
    <t>Индекс производства по виду деятельности "Строительство"*</t>
  </si>
  <si>
    <t xml:space="preserve"> федеральный бюджет</t>
  </si>
  <si>
    <t xml:space="preserve"> бюджеты субъектов Российской Федерации</t>
  </si>
  <si>
    <t xml:space="preserve"> из местных бюджетов</t>
  </si>
  <si>
    <t xml:space="preserve">   кредиты иностранных банков</t>
  </si>
  <si>
    <t xml:space="preserve">  кредиты банков, в том числе:</t>
  </si>
  <si>
    <t>Основные показатели социально-экономического развития городского округа "поселок Палана" на среднесрочный период (2019-2024 г.г.)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</si>
</sst>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\ _₽"/>
    <numFmt numFmtId="178" formatCode="#,##0\ _₽"/>
    <numFmt numFmtId="179" formatCode="#,##0.0"/>
    <numFmt numFmtId="180" formatCode="0.0000"/>
    <numFmt numFmtId="181" formatCode="0.000"/>
    <numFmt numFmtId="182" formatCode="0.00000"/>
    <numFmt numFmtId="183" formatCode="#,##0.0\ _₽"/>
    <numFmt numFmtId="184" formatCode="0.0%"/>
  </numFmts>
  <fonts count="51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Fill="1" applyAlignment="1">
      <alignment/>
    </xf>
    <xf numFmtId="176" fontId="8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 wrapText="1" shrinkToFit="1"/>
    </xf>
    <xf numFmtId="2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176" fontId="8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 shrinkToFit="1"/>
    </xf>
    <xf numFmtId="176" fontId="9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0" fontId="11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wrapText="1"/>
    </xf>
    <xf numFmtId="0" fontId="8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1" fillId="3" borderId="10" xfId="0" applyFont="1" applyFill="1" applyBorder="1" applyAlignment="1" applyProtection="1">
      <alignment horizontal="center" vertical="center" wrapText="1" shrinkToFit="1"/>
      <protection/>
    </xf>
    <xf numFmtId="0" fontId="9" fillId="3" borderId="10" xfId="0" applyFont="1" applyFill="1" applyBorder="1" applyAlignment="1" applyProtection="1">
      <alignment horizontal="center" vertical="center" wrapText="1"/>
      <protection/>
    </xf>
    <xf numFmtId="176" fontId="8" fillId="3" borderId="10" xfId="0" applyNumberFormat="1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 wrapText="1" shrinkToFit="1"/>
      <protection/>
    </xf>
    <xf numFmtId="0" fontId="9" fillId="3" borderId="10" xfId="0" applyFont="1" applyFill="1" applyBorder="1" applyAlignment="1">
      <alignment/>
    </xf>
    <xf numFmtId="0" fontId="9" fillId="33" borderId="10" xfId="0" applyFont="1" applyFill="1" applyBorder="1" applyAlignment="1" applyProtection="1">
      <alignment horizontal="center" vertical="center" wrapText="1" shrinkToFit="1"/>
      <protection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 shrinkToFit="1"/>
    </xf>
    <xf numFmtId="176" fontId="9" fillId="33" borderId="10" xfId="0" applyNumberFormat="1" applyFont="1" applyFill="1" applyBorder="1" applyAlignment="1">
      <alignment horizontal="center"/>
    </xf>
    <xf numFmtId="176" fontId="9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176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56" applyNumberFormat="1" applyFont="1" applyFill="1" applyBorder="1">
      <alignment/>
      <protection/>
    </xf>
    <xf numFmtId="176" fontId="9" fillId="33" borderId="10" xfId="56" applyNumberFormat="1" applyFont="1" applyFill="1" applyBorder="1">
      <alignment/>
      <protection/>
    </xf>
    <xf numFmtId="176" fontId="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 shrinkToFit="1"/>
    </xf>
    <xf numFmtId="181" fontId="9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>
      <alignment wrapText="1"/>
    </xf>
    <xf numFmtId="176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0" xfId="55" applyNumberFormat="1" applyFont="1" applyFill="1" applyBorder="1" applyAlignment="1" applyProtection="1">
      <alignment horizontal="center" vertical="center" wrapText="1"/>
      <protection/>
    </xf>
    <xf numFmtId="176" fontId="10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148"/>
  <sheetViews>
    <sheetView tabSelected="1" zoomScale="70" zoomScaleNormal="70" zoomScalePageLayoutView="0" workbookViewId="0" topLeftCell="A1">
      <pane xSplit="4" ySplit="9" topLeftCell="E28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135" sqref="K135"/>
    </sheetView>
  </sheetViews>
  <sheetFormatPr defaultColWidth="8.875" defaultRowHeight="12.75"/>
  <cols>
    <col min="1" max="1" width="5.125" style="2" customWidth="1"/>
    <col min="2" max="2" width="6.25390625" style="10" bestFit="1" customWidth="1"/>
    <col min="3" max="3" width="69.625" style="2" customWidth="1"/>
    <col min="4" max="4" width="32.25390625" style="2" customWidth="1"/>
    <col min="5" max="6" width="13.75390625" style="2" customWidth="1"/>
    <col min="7" max="8" width="15.75390625" style="2" customWidth="1"/>
    <col min="9" max="25" width="13.75390625" style="2" customWidth="1"/>
    <col min="26" max="16384" width="8.875" style="2" customWidth="1"/>
  </cols>
  <sheetData>
    <row r="2" spans="2:25" ht="39" customHeight="1">
      <c r="B2" s="77" t="s">
        <v>188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3:25" ht="20.25">
      <c r="C3" s="8"/>
      <c r="D3" s="8"/>
      <c r="E3" s="8"/>
      <c r="F3" s="8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"/>
      <c r="S3" s="8"/>
      <c r="T3" s="8"/>
      <c r="U3" s="8"/>
      <c r="V3" s="8"/>
      <c r="W3" s="8"/>
      <c r="X3" s="8"/>
      <c r="Y3" s="8"/>
    </row>
    <row r="4" ht="12.75">
      <c r="C4" s="2" t="s">
        <v>30</v>
      </c>
    </row>
    <row r="5" spans="2:25" ht="18.75">
      <c r="B5" s="26"/>
      <c r="C5" s="19" t="s">
        <v>34</v>
      </c>
      <c r="D5" s="19" t="s">
        <v>35</v>
      </c>
      <c r="E5" s="1" t="s">
        <v>36</v>
      </c>
      <c r="F5" s="1" t="s">
        <v>36</v>
      </c>
      <c r="G5" s="1" t="s">
        <v>37</v>
      </c>
      <c r="H5" s="23" t="s">
        <v>38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</row>
    <row r="6" spans="2:25" ht="22.5" customHeight="1">
      <c r="B6" s="15"/>
      <c r="C6" s="27"/>
      <c r="D6" s="27"/>
      <c r="E6" s="19">
        <v>2016</v>
      </c>
      <c r="F6" s="19">
        <v>2017</v>
      </c>
      <c r="G6" s="19">
        <v>2018</v>
      </c>
      <c r="H6" s="20">
        <v>2019</v>
      </c>
      <c r="I6" s="21"/>
      <c r="J6" s="22"/>
      <c r="K6" s="23">
        <v>2020</v>
      </c>
      <c r="L6" s="24"/>
      <c r="M6" s="25"/>
      <c r="N6" s="23">
        <v>2021</v>
      </c>
      <c r="O6" s="24"/>
      <c r="P6" s="25"/>
      <c r="Q6" s="23">
        <v>2022</v>
      </c>
      <c r="R6" s="24"/>
      <c r="S6" s="25"/>
      <c r="T6" s="23">
        <v>2023</v>
      </c>
      <c r="U6" s="24"/>
      <c r="V6" s="25"/>
      <c r="W6" s="23">
        <v>2024</v>
      </c>
      <c r="X6" s="24"/>
      <c r="Y6" s="25"/>
    </row>
    <row r="7" spans="2:25" ht="38.25" customHeight="1">
      <c r="B7" s="15"/>
      <c r="C7" s="14"/>
      <c r="D7" s="14"/>
      <c r="E7" s="14"/>
      <c r="F7" s="14"/>
      <c r="G7" s="14"/>
      <c r="H7" s="1" t="s">
        <v>148</v>
      </c>
      <c r="I7" s="1" t="s">
        <v>149</v>
      </c>
      <c r="J7" s="1" t="s">
        <v>150</v>
      </c>
      <c r="K7" s="1" t="s">
        <v>148</v>
      </c>
      <c r="L7" s="1" t="s">
        <v>149</v>
      </c>
      <c r="M7" s="1" t="s">
        <v>150</v>
      </c>
      <c r="N7" s="1" t="s">
        <v>148</v>
      </c>
      <c r="O7" s="1" t="s">
        <v>149</v>
      </c>
      <c r="P7" s="1" t="s">
        <v>150</v>
      </c>
      <c r="Q7" s="1" t="s">
        <v>148</v>
      </c>
      <c r="R7" s="1" t="s">
        <v>149</v>
      </c>
      <c r="S7" s="1" t="s">
        <v>150</v>
      </c>
      <c r="T7" s="1" t="s">
        <v>148</v>
      </c>
      <c r="U7" s="1" t="s">
        <v>149</v>
      </c>
      <c r="V7" s="1" t="s">
        <v>150</v>
      </c>
      <c r="W7" s="1" t="s">
        <v>148</v>
      </c>
      <c r="X7" s="1" t="s">
        <v>149</v>
      </c>
      <c r="Y7" s="1" t="s">
        <v>150</v>
      </c>
    </row>
    <row r="8" spans="2:25" ht="20.25" customHeight="1">
      <c r="B8" s="15"/>
      <c r="C8" s="14"/>
      <c r="D8" s="14"/>
      <c r="E8" s="14"/>
      <c r="F8" s="14"/>
      <c r="G8" s="14"/>
      <c r="H8" s="1" t="s">
        <v>151</v>
      </c>
      <c r="I8" s="1" t="s">
        <v>152</v>
      </c>
      <c r="J8" s="1" t="s">
        <v>153</v>
      </c>
      <c r="K8" s="1" t="s">
        <v>151</v>
      </c>
      <c r="L8" s="1" t="s">
        <v>152</v>
      </c>
      <c r="M8" s="1" t="s">
        <v>153</v>
      </c>
      <c r="N8" s="1" t="s">
        <v>151</v>
      </c>
      <c r="O8" s="1" t="s">
        <v>152</v>
      </c>
      <c r="P8" s="1" t="s">
        <v>153</v>
      </c>
      <c r="Q8" s="1" t="s">
        <v>151</v>
      </c>
      <c r="R8" s="1" t="s">
        <v>152</v>
      </c>
      <c r="S8" s="1" t="s">
        <v>153</v>
      </c>
      <c r="T8" s="1" t="s">
        <v>151</v>
      </c>
      <c r="U8" s="1" t="s">
        <v>152</v>
      </c>
      <c r="V8" s="1" t="s">
        <v>153</v>
      </c>
      <c r="W8" s="1" t="s">
        <v>151</v>
      </c>
      <c r="X8" s="1" t="s">
        <v>152</v>
      </c>
      <c r="Y8" s="1" t="s">
        <v>153</v>
      </c>
    </row>
    <row r="9" spans="2:25" ht="18.75">
      <c r="B9" s="39" t="s">
        <v>140</v>
      </c>
      <c r="C9" s="5" t="s">
        <v>2</v>
      </c>
      <c r="D9" s="40"/>
      <c r="E9" s="41"/>
      <c r="F9" s="41"/>
      <c r="G9" s="41"/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2:25" ht="25.5" customHeight="1">
      <c r="B10" s="43">
        <v>1</v>
      </c>
      <c r="C10" s="3" t="s">
        <v>53</v>
      </c>
      <c r="D10" s="44" t="s">
        <v>39</v>
      </c>
      <c r="E10" s="31">
        <v>2.93</v>
      </c>
      <c r="F10" s="31">
        <v>2.92</v>
      </c>
      <c r="G10" s="31">
        <v>2.92</v>
      </c>
      <c r="H10" s="31">
        <v>2.93</v>
      </c>
      <c r="I10" s="31">
        <v>2.93</v>
      </c>
      <c r="J10" s="31">
        <v>2.94</v>
      </c>
      <c r="K10" s="31">
        <v>2.93</v>
      </c>
      <c r="L10" s="31">
        <v>2.93</v>
      </c>
      <c r="M10" s="31">
        <v>2.95</v>
      </c>
      <c r="N10" s="31">
        <v>2.94</v>
      </c>
      <c r="O10" s="31">
        <v>2.94</v>
      </c>
      <c r="P10" s="31">
        <v>2.97</v>
      </c>
      <c r="Q10" s="31">
        <v>2.94</v>
      </c>
      <c r="R10" s="31">
        <v>2.96</v>
      </c>
      <c r="S10" s="31">
        <v>2.98</v>
      </c>
      <c r="T10" s="31">
        <v>2.95</v>
      </c>
      <c r="U10" s="31">
        <v>2.97</v>
      </c>
      <c r="V10" s="31">
        <v>3</v>
      </c>
      <c r="W10" s="31">
        <v>2.96</v>
      </c>
      <c r="X10" s="31">
        <v>2.99</v>
      </c>
      <c r="Y10" s="31">
        <v>3</v>
      </c>
    </row>
    <row r="11" spans="2:25" ht="21.75" customHeight="1">
      <c r="B11" s="43">
        <v>2</v>
      </c>
      <c r="C11" s="32" t="s">
        <v>54</v>
      </c>
      <c r="D11" s="44" t="s">
        <v>39</v>
      </c>
      <c r="E11" s="31">
        <v>1.76</v>
      </c>
      <c r="F11" s="31">
        <v>1.72</v>
      </c>
      <c r="G11" s="31">
        <v>1.73</v>
      </c>
      <c r="H11" s="31">
        <v>1.73</v>
      </c>
      <c r="I11" s="31">
        <v>1.73</v>
      </c>
      <c r="J11" s="31">
        <v>1.74</v>
      </c>
      <c r="K11" s="31">
        <v>1.73</v>
      </c>
      <c r="L11" s="31">
        <v>1.73</v>
      </c>
      <c r="M11" s="31">
        <v>1.74</v>
      </c>
      <c r="N11" s="31">
        <v>1.74</v>
      </c>
      <c r="O11" s="31">
        <v>1.74</v>
      </c>
      <c r="P11" s="31">
        <v>1.76</v>
      </c>
      <c r="Q11" s="31">
        <v>1.74</v>
      </c>
      <c r="R11" s="31">
        <v>1.76</v>
      </c>
      <c r="S11" s="31">
        <v>1.77</v>
      </c>
      <c r="T11" s="31">
        <v>1.75</v>
      </c>
      <c r="U11" s="31">
        <v>1.76</v>
      </c>
      <c r="V11" s="31">
        <v>1.78</v>
      </c>
      <c r="W11" s="31">
        <v>1.77</v>
      </c>
      <c r="X11" s="31">
        <v>1.78</v>
      </c>
      <c r="Y11" s="31">
        <v>1.8</v>
      </c>
    </row>
    <row r="12" spans="2:25" ht="24" customHeight="1">
      <c r="B12" s="43">
        <v>3</v>
      </c>
      <c r="C12" s="32" t="s">
        <v>55</v>
      </c>
      <c r="D12" s="44" t="s">
        <v>39</v>
      </c>
      <c r="E12" s="31">
        <v>0.53</v>
      </c>
      <c r="F12" s="31">
        <v>0.54</v>
      </c>
      <c r="G12" s="31">
        <v>0.54</v>
      </c>
      <c r="H12" s="31">
        <v>0.54</v>
      </c>
      <c r="I12" s="31">
        <v>0.54</v>
      </c>
      <c r="J12" s="31">
        <v>0.54</v>
      </c>
      <c r="K12" s="31">
        <v>0.55</v>
      </c>
      <c r="L12" s="31">
        <v>0.55</v>
      </c>
      <c r="M12" s="31">
        <v>0.55</v>
      </c>
      <c r="N12" s="31">
        <v>0.55</v>
      </c>
      <c r="O12" s="31">
        <v>0.55</v>
      </c>
      <c r="P12" s="31">
        <v>0.55</v>
      </c>
      <c r="Q12" s="31">
        <v>0.56</v>
      </c>
      <c r="R12" s="31">
        <v>0.55</v>
      </c>
      <c r="S12" s="31">
        <v>0.55</v>
      </c>
      <c r="T12" s="31">
        <v>0.56</v>
      </c>
      <c r="U12" s="31">
        <v>0.56</v>
      </c>
      <c r="V12" s="31">
        <v>0.56</v>
      </c>
      <c r="W12" s="31">
        <v>0.56</v>
      </c>
      <c r="X12" s="31">
        <v>0.56</v>
      </c>
      <c r="Y12" s="31">
        <v>0.56</v>
      </c>
    </row>
    <row r="13" spans="2:25" ht="26.25" customHeight="1">
      <c r="B13" s="43">
        <v>4</v>
      </c>
      <c r="C13" s="3" t="s">
        <v>175</v>
      </c>
      <c r="D13" s="44" t="s">
        <v>41</v>
      </c>
      <c r="E13" s="17">
        <v>68.7</v>
      </c>
      <c r="F13" s="17">
        <v>70.06</v>
      </c>
      <c r="G13" s="17">
        <v>70.5</v>
      </c>
      <c r="H13" s="17">
        <v>69</v>
      </c>
      <c r="I13" s="17">
        <v>71</v>
      </c>
      <c r="J13" s="17">
        <v>71.5</v>
      </c>
      <c r="K13" s="17">
        <v>70</v>
      </c>
      <c r="L13" s="17">
        <v>72</v>
      </c>
      <c r="M13" s="17">
        <v>72.5</v>
      </c>
      <c r="N13" s="17">
        <v>71</v>
      </c>
      <c r="O13" s="17">
        <v>72</v>
      </c>
      <c r="P13" s="17">
        <v>73</v>
      </c>
      <c r="Q13" s="17">
        <v>71</v>
      </c>
      <c r="R13" s="17">
        <v>73</v>
      </c>
      <c r="S13" s="17">
        <v>74</v>
      </c>
      <c r="T13" s="17">
        <v>72</v>
      </c>
      <c r="U13" s="17">
        <v>74</v>
      </c>
      <c r="V13" s="17">
        <v>75</v>
      </c>
      <c r="W13" s="17">
        <v>73</v>
      </c>
      <c r="X13" s="17">
        <v>76</v>
      </c>
      <c r="Y13" s="17">
        <v>78</v>
      </c>
    </row>
    <row r="14" spans="2:25" ht="37.5" customHeight="1">
      <c r="B14" s="43">
        <v>5</v>
      </c>
      <c r="C14" s="33" t="s">
        <v>42</v>
      </c>
      <c r="D14" s="45" t="s">
        <v>43</v>
      </c>
      <c r="E14" s="34">
        <v>16.4</v>
      </c>
      <c r="F14" s="34">
        <v>15.1</v>
      </c>
      <c r="G14" s="34">
        <v>15.2</v>
      </c>
      <c r="H14" s="34">
        <v>15.1</v>
      </c>
      <c r="I14" s="34">
        <v>15.1</v>
      </c>
      <c r="J14" s="34">
        <v>15.2</v>
      </c>
      <c r="K14" s="34">
        <v>15.1</v>
      </c>
      <c r="L14" s="34">
        <v>15.2</v>
      </c>
      <c r="M14" s="34">
        <v>15.3</v>
      </c>
      <c r="N14" s="34">
        <v>15.2</v>
      </c>
      <c r="O14" s="34">
        <v>15.3</v>
      </c>
      <c r="P14" s="34">
        <v>15.4</v>
      </c>
      <c r="Q14" s="34">
        <v>15.5</v>
      </c>
      <c r="R14" s="34">
        <v>15.7</v>
      </c>
      <c r="S14" s="34">
        <v>15.7</v>
      </c>
      <c r="T14" s="34">
        <v>15.5</v>
      </c>
      <c r="U14" s="34">
        <v>15.8</v>
      </c>
      <c r="V14" s="34">
        <v>15.8</v>
      </c>
      <c r="W14" s="34">
        <v>15.6</v>
      </c>
      <c r="X14" s="34">
        <v>15.9</v>
      </c>
      <c r="Y14" s="34">
        <v>16.1</v>
      </c>
    </row>
    <row r="15" spans="2:25" ht="26.25" customHeight="1">
      <c r="B15" s="43">
        <v>6</v>
      </c>
      <c r="C15" s="33" t="s">
        <v>174</v>
      </c>
      <c r="D15" s="45" t="s">
        <v>56</v>
      </c>
      <c r="E15" s="35">
        <v>1.89</v>
      </c>
      <c r="F15" s="35">
        <v>1.785</v>
      </c>
      <c r="G15" s="34">
        <v>1.8</v>
      </c>
      <c r="H15" s="34">
        <v>1.8</v>
      </c>
      <c r="I15" s="34">
        <v>1.8</v>
      </c>
      <c r="J15" s="34">
        <v>1.8</v>
      </c>
      <c r="K15" s="34">
        <v>1.8</v>
      </c>
      <c r="L15" s="34">
        <v>1.8</v>
      </c>
      <c r="M15" s="34">
        <v>1.8</v>
      </c>
      <c r="N15" s="34">
        <v>1.8</v>
      </c>
      <c r="O15" s="34">
        <v>1.8</v>
      </c>
      <c r="P15" s="34">
        <v>1.8</v>
      </c>
      <c r="Q15" s="34">
        <v>1.8</v>
      </c>
      <c r="R15" s="34">
        <v>1.8</v>
      </c>
      <c r="S15" s="34">
        <v>1.8</v>
      </c>
      <c r="T15" s="34">
        <v>1.8</v>
      </c>
      <c r="U15" s="34">
        <v>1.8</v>
      </c>
      <c r="V15" s="34">
        <v>1.9</v>
      </c>
      <c r="W15" s="34">
        <v>1.8</v>
      </c>
      <c r="X15" s="34">
        <v>1.8</v>
      </c>
      <c r="Y15" s="34">
        <v>1.94</v>
      </c>
    </row>
    <row r="16" spans="2:25" ht="33.75" customHeight="1">
      <c r="B16" s="43">
        <v>7</v>
      </c>
      <c r="C16" s="33" t="s">
        <v>44</v>
      </c>
      <c r="D16" s="45" t="s">
        <v>45</v>
      </c>
      <c r="E16" s="34">
        <v>12.6</v>
      </c>
      <c r="F16" s="34">
        <v>11.6</v>
      </c>
      <c r="G16" s="34">
        <v>11.6</v>
      </c>
      <c r="H16" s="34">
        <v>11.8</v>
      </c>
      <c r="I16" s="34">
        <v>11.8</v>
      </c>
      <c r="J16" s="34">
        <v>11.6</v>
      </c>
      <c r="K16" s="34">
        <v>11.8</v>
      </c>
      <c r="L16" s="34">
        <v>11.7</v>
      </c>
      <c r="M16" s="34">
        <v>11.5</v>
      </c>
      <c r="N16" s="34">
        <v>11.7</v>
      </c>
      <c r="O16" s="34">
        <v>11.6</v>
      </c>
      <c r="P16" s="34">
        <v>11.4</v>
      </c>
      <c r="Q16" s="34">
        <v>11.7</v>
      </c>
      <c r="R16" s="34">
        <v>11.6</v>
      </c>
      <c r="S16" s="34">
        <v>11.4</v>
      </c>
      <c r="T16" s="34">
        <v>11.6</v>
      </c>
      <c r="U16" s="34">
        <v>11.5</v>
      </c>
      <c r="V16" s="34">
        <v>11.3</v>
      </c>
      <c r="W16" s="34">
        <v>11.5</v>
      </c>
      <c r="X16" s="34">
        <v>11.4</v>
      </c>
      <c r="Y16" s="34">
        <v>10.9</v>
      </c>
    </row>
    <row r="17" spans="2:25" ht="30.75" customHeight="1">
      <c r="B17" s="43">
        <v>8</v>
      </c>
      <c r="C17" s="33" t="s">
        <v>46</v>
      </c>
      <c r="D17" s="45" t="s">
        <v>47</v>
      </c>
      <c r="E17" s="34">
        <f aca="true" t="shared" si="0" ref="E17:Y17">E14-E16</f>
        <v>3.799999999999999</v>
      </c>
      <c r="F17" s="34">
        <f t="shared" si="0"/>
        <v>3.5</v>
      </c>
      <c r="G17" s="34">
        <f t="shared" si="0"/>
        <v>3.5999999999999996</v>
      </c>
      <c r="H17" s="34">
        <f t="shared" si="0"/>
        <v>3.299999999999999</v>
      </c>
      <c r="I17" s="34">
        <f t="shared" si="0"/>
        <v>3.299999999999999</v>
      </c>
      <c r="J17" s="34">
        <f t="shared" si="0"/>
        <v>3.5999999999999996</v>
      </c>
      <c r="K17" s="34">
        <f t="shared" si="0"/>
        <v>3.299999999999999</v>
      </c>
      <c r="L17" s="34">
        <f t="shared" si="0"/>
        <v>3.5</v>
      </c>
      <c r="M17" s="34">
        <f t="shared" si="0"/>
        <v>3.8000000000000007</v>
      </c>
      <c r="N17" s="34">
        <f t="shared" si="0"/>
        <v>3.5</v>
      </c>
      <c r="O17" s="34">
        <f t="shared" si="0"/>
        <v>3.700000000000001</v>
      </c>
      <c r="P17" s="34">
        <f t="shared" si="0"/>
        <v>4</v>
      </c>
      <c r="Q17" s="34">
        <f t="shared" si="0"/>
        <v>3.8000000000000007</v>
      </c>
      <c r="R17" s="34">
        <f t="shared" si="0"/>
        <v>4.1</v>
      </c>
      <c r="S17" s="34">
        <f t="shared" si="0"/>
        <v>4.299999999999999</v>
      </c>
      <c r="T17" s="34">
        <f t="shared" si="0"/>
        <v>3.9000000000000004</v>
      </c>
      <c r="U17" s="34">
        <f t="shared" si="0"/>
        <v>4.300000000000001</v>
      </c>
      <c r="V17" s="34">
        <f t="shared" si="0"/>
        <v>4.5</v>
      </c>
      <c r="W17" s="34">
        <f t="shared" si="0"/>
        <v>4.1</v>
      </c>
      <c r="X17" s="34">
        <f t="shared" si="0"/>
        <v>4.5</v>
      </c>
      <c r="Y17" s="34">
        <f t="shared" si="0"/>
        <v>5.200000000000001</v>
      </c>
    </row>
    <row r="18" spans="2:25" ht="24" customHeight="1">
      <c r="B18" s="43">
        <v>9</v>
      </c>
      <c r="C18" s="33" t="s">
        <v>145</v>
      </c>
      <c r="D18" s="45" t="s">
        <v>57</v>
      </c>
      <c r="E18" s="34">
        <v>-12.2</v>
      </c>
      <c r="F18" s="34">
        <v>-4.2</v>
      </c>
      <c r="G18" s="34">
        <v>1</v>
      </c>
      <c r="H18" s="34">
        <v>-3.4</v>
      </c>
      <c r="I18" s="34">
        <v>-3.1</v>
      </c>
      <c r="J18" s="34">
        <v>1</v>
      </c>
      <c r="K18" s="34">
        <v>-2</v>
      </c>
      <c r="L18" s="34">
        <v>-0.7</v>
      </c>
      <c r="M18" s="34">
        <v>1.4</v>
      </c>
      <c r="N18" s="34">
        <v>-1</v>
      </c>
      <c r="O18" s="34">
        <v>0.3</v>
      </c>
      <c r="P18" s="34">
        <v>1.4</v>
      </c>
      <c r="Q18" s="34">
        <v>-0.7</v>
      </c>
      <c r="R18" s="34">
        <v>0.7</v>
      </c>
      <c r="S18" s="34">
        <v>1.7</v>
      </c>
      <c r="T18" s="34">
        <v>-0.7</v>
      </c>
      <c r="U18" s="34">
        <v>1</v>
      </c>
      <c r="V18" s="34">
        <v>2</v>
      </c>
      <c r="W18" s="34">
        <v>-0.3</v>
      </c>
      <c r="X18" s="34">
        <v>1.3</v>
      </c>
      <c r="Y18" s="34">
        <v>2</v>
      </c>
    </row>
    <row r="19" spans="2:25" ht="24.75" customHeight="1">
      <c r="B19" s="46" t="s">
        <v>139</v>
      </c>
      <c r="C19" s="5" t="s">
        <v>160</v>
      </c>
      <c r="D19" s="4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2:25" ht="21.75" customHeight="1">
      <c r="B20" s="49">
        <v>10</v>
      </c>
      <c r="C20" s="36" t="s">
        <v>58</v>
      </c>
      <c r="D20" s="45" t="s">
        <v>48</v>
      </c>
      <c r="E20" s="37" t="s">
        <v>147</v>
      </c>
      <c r="F20" s="37" t="s">
        <v>147</v>
      </c>
      <c r="G20" s="37" t="s">
        <v>147</v>
      </c>
      <c r="H20" s="37" t="s">
        <v>147</v>
      </c>
      <c r="I20" s="37" t="s">
        <v>147</v>
      </c>
      <c r="J20" s="37" t="s">
        <v>147</v>
      </c>
      <c r="K20" s="37" t="s">
        <v>147</v>
      </c>
      <c r="L20" s="37" t="s">
        <v>147</v>
      </c>
      <c r="M20" s="37" t="s">
        <v>147</v>
      </c>
      <c r="N20" s="37" t="s">
        <v>147</v>
      </c>
      <c r="O20" s="37" t="s">
        <v>147</v>
      </c>
      <c r="P20" s="37" t="s">
        <v>147</v>
      </c>
      <c r="Q20" s="37" t="s">
        <v>147</v>
      </c>
      <c r="R20" s="37" t="s">
        <v>147</v>
      </c>
      <c r="S20" s="37" t="s">
        <v>147</v>
      </c>
      <c r="T20" s="37" t="s">
        <v>147</v>
      </c>
      <c r="U20" s="37" t="s">
        <v>147</v>
      </c>
      <c r="V20" s="37" t="s">
        <v>147</v>
      </c>
      <c r="W20" s="37" t="s">
        <v>147</v>
      </c>
      <c r="X20" s="37" t="s">
        <v>147</v>
      </c>
      <c r="Y20" s="37" t="s">
        <v>147</v>
      </c>
    </row>
    <row r="21" spans="2:25" ht="37.5" customHeight="1">
      <c r="B21" s="43">
        <v>11</v>
      </c>
      <c r="C21" s="33" t="s">
        <v>59</v>
      </c>
      <c r="D21" s="45" t="s">
        <v>9</v>
      </c>
      <c r="E21" s="37" t="s">
        <v>147</v>
      </c>
      <c r="F21" s="37" t="s">
        <v>147</v>
      </c>
      <c r="G21" s="37" t="s">
        <v>147</v>
      </c>
      <c r="H21" s="37" t="s">
        <v>147</v>
      </c>
      <c r="I21" s="37" t="s">
        <v>147</v>
      </c>
      <c r="J21" s="37" t="s">
        <v>147</v>
      </c>
      <c r="K21" s="37" t="s">
        <v>147</v>
      </c>
      <c r="L21" s="37" t="s">
        <v>147</v>
      </c>
      <c r="M21" s="37" t="s">
        <v>147</v>
      </c>
      <c r="N21" s="37" t="s">
        <v>147</v>
      </c>
      <c r="O21" s="37" t="s">
        <v>147</v>
      </c>
      <c r="P21" s="37" t="s">
        <v>147</v>
      </c>
      <c r="Q21" s="37" t="s">
        <v>147</v>
      </c>
      <c r="R21" s="37" t="s">
        <v>147</v>
      </c>
      <c r="S21" s="37" t="s">
        <v>147</v>
      </c>
      <c r="T21" s="37" t="s">
        <v>147</v>
      </c>
      <c r="U21" s="37" t="s">
        <v>147</v>
      </c>
      <c r="V21" s="37" t="s">
        <v>147</v>
      </c>
      <c r="W21" s="37" t="s">
        <v>147</v>
      </c>
      <c r="X21" s="37" t="s">
        <v>147</v>
      </c>
      <c r="Y21" s="37" t="s">
        <v>147</v>
      </c>
    </row>
    <row r="22" spans="2:25" ht="24.75" customHeight="1">
      <c r="B22" s="43">
        <v>12</v>
      </c>
      <c r="C22" s="33" t="s">
        <v>49</v>
      </c>
      <c r="D22" s="45" t="s">
        <v>60</v>
      </c>
      <c r="E22" s="37" t="s">
        <v>147</v>
      </c>
      <c r="F22" s="37" t="s">
        <v>147</v>
      </c>
      <c r="G22" s="37" t="s">
        <v>147</v>
      </c>
      <c r="H22" s="37" t="s">
        <v>147</v>
      </c>
      <c r="I22" s="37" t="s">
        <v>147</v>
      </c>
      <c r="J22" s="37" t="s">
        <v>147</v>
      </c>
      <c r="K22" s="37" t="s">
        <v>147</v>
      </c>
      <c r="L22" s="37" t="s">
        <v>147</v>
      </c>
      <c r="M22" s="37" t="s">
        <v>147</v>
      </c>
      <c r="N22" s="37" t="s">
        <v>147</v>
      </c>
      <c r="O22" s="37" t="s">
        <v>147</v>
      </c>
      <c r="P22" s="37" t="s">
        <v>147</v>
      </c>
      <c r="Q22" s="37" t="s">
        <v>147</v>
      </c>
      <c r="R22" s="37" t="s">
        <v>147</v>
      </c>
      <c r="S22" s="37" t="s">
        <v>147</v>
      </c>
      <c r="T22" s="37" t="s">
        <v>147</v>
      </c>
      <c r="U22" s="37" t="s">
        <v>147</v>
      </c>
      <c r="V22" s="37" t="s">
        <v>147</v>
      </c>
      <c r="W22" s="37" t="s">
        <v>147</v>
      </c>
      <c r="X22" s="37" t="s">
        <v>147</v>
      </c>
      <c r="Y22" s="37" t="s">
        <v>147</v>
      </c>
    </row>
    <row r="23" spans="2:25" ht="26.25" customHeight="1">
      <c r="B23" s="46" t="s">
        <v>138</v>
      </c>
      <c r="C23" s="5" t="s">
        <v>91</v>
      </c>
      <c r="D23" s="5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2:25" ht="27.75" customHeight="1">
      <c r="B24" s="51">
        <v>13</v>
      </c>
      <c r="C24" s="33" t="s">
        <v>61</v>
      </c>
      <c r="D24" s="45" t="s">
        <v>48</v>
      </c>
      <c r="E24" s="34">
        <v>332.5</v>
      </c>
      <c r="F24" s="34">
        <v>379.2</v>
      </c>
      <c r="G24" s="34">
        <v>405.7</v>
      </c>
      <c r="H24" s="34">
        <v>421.9</v>
      </c>
      <c r="I24" s="34">
        <v>425.9</v>
      </c>
      <c r="J24" s="34">
        <v>430</v>
      </c>
      <c r="K24" s="34">
        <v>439.2</v>
      </c>
      <c r="L24" s="34">
        <v>448.1</v>
      </c>
      <c r="M24" s="34">
        <v>457.1</v>
      </c>
      <c r="N24" s="34">
        <v>457.6</v>
      </c>
      <c r="O24" s="34">
        <v>471.8</v>
      </c>
      <c r="P24" s="34">
        <v>486.4</v>
      </c>
      <c r="Q24" s="34">
        <v>477.3</v>
      </c>
      <c r="R24" s="34">
        <v>497.7</v>
      </c>
      <c r="S24" s="34">
        <v>518.9</v>
      </c>
      <c r="T24" s="34">
        <v>496.4</v>
      </c>
      <c r="U24" s="34">
        <v>524.6</v>
      </c>
      <c r="V24" s="34">
        <v>552.6</v>
      </c>
      <c r="W24" s="34">
        <v>516.3</v>
      </c>
      <c r="X24" s="34">
        <v>553.5</v>
      </c>
      <c r="Y24" s="34">
        <v>589.6</v>
      </c>
    </row>
    <row r="25" spans="2:25" ht="37.5" customHeight="1">
      <c r="B25" s="51">
        <v>14</v>
      </c>
      <c r="C25" s="33" t="s">
        <v>167</v>
      </c>
      <c r="D25" s="45" t="s">
        <v>9</v>
      </c>
      <c r="E25" s="34" t="s">
        <v>147</v>
      </c>
      <c r="F25" s="34" t="s">
        <v>147</v>
      </c>
      <c r="G25" s="34" t="s">
        <v>147</v>
      </c>
      <c r="H25" s="34" t="s">
        <v>147</v>
      </c>
      <c r="I25" s="34" t="s">
        <v>147</v>
      </c>
      <c r="J25" s="34" t="s">
        <v>147</v>
      </c>
      <c r="K25" s="34" t="s">
        <v>147</v>
      </c>
      <c r="L25" s="34" t="s">
        <v>147</v>
      </c>
      <c r="M25" s="34" t="s">
        <v>147</v>
      </c>
      <c r="N25" s="34" t="s">
        <v>147</v>
      </c>
      <c r="O25" s="34" t="s">
        <v>147</v>
      </c>
      <c r="P25" s="34" t="s">
        <v>147</v>
      </c>
      <c r="Q25" s="34" t="s">
        <v>147</v>
      </c>
      <c r="R25" s="34" t="s">
        <v>147</v>
      </c>
      <c r="S25" s="34" t="s">
        <v>147</v>
      </c>
      <c r="T25" s="34" t="s">
        <v>147</v>
      </c>
      <c r="U25" s="34" t="s">
        <v>147</v>
      </c>
      <c r="V25" s="34" t="s">
        <v>147</v>
      </c>
      <c r="W25" s="34" t="s">
        <v>147</v>
      </c>
      <c r="X25" s="34" t="s">
        <v>147</v>
      </c>
      <c r="Y25" s="34" t="s">
        <v>147</v>
      </c>
    </row>
    <row r="26" spans="2:25" ht="37.5" customHeight="1">
      <c r="B26" s="52">
        <v>15</v>
      </c>
      <c r="C26" s="38" t="s">
        <v>92</v>
      </c>
      <c r="D26" s="45" t="s">
        <v>9</v>
      </c>
      <c r="E26" s="34">
        <v>104.9</v>
      </c>
      <c r="F26" s="34">
        <v>92.6</v>
      </c>
      <c r="G26" s="34">
        <v>100</v>
      </c>
      <c r="H26" s="34">
        <v>99</v>
      </c>
      <c r="I26" s="34">
        <v>100</v>
      </c>
      <c r="J26" s="34">
        <v>100.2</v>
      </c>
      <c r="K26" s="34">
        <v>100</v>
      </c>
      <c r="L26" s="34">
        <v>100.5</v>
      </c>
      <c r="M26" s="34">
        <v>101.8</v>
      </c>
      <c r="N26" s="34">
        <v>100.2</v>
      </c>
      <c r="O26" s="34">
        <v>100.8</v>
      </c>
      <c r="P26" s="34">
        <v>101.9</v>
      </c>
      <c r="Q26" s="34">
        <v>100.5</v>
      </c>
      <c r="R26" s="34">
        <v>101</v>
      </c>
      <c r="S26" s="34">
        <v>102</v>
      </c>
      <c r="T26" s="34">
        <v>101</v>
      </c>
      <c r="U26" s="34">
        <v>102</v>
      </c>
      <c r="V26" s="34">
        <v>103</v>
      </c>
      <c r="W26" s="34">
        <v>101.3</v>
      </c>
      <c r="X26" s="34">
        <v>102.8</v>
      </c>
      <c r="Y26" s="34">
        <v>105</v>
      </c>
    </row>
    <row r="27" spans="2:25" ht="37.5" customHeight="1">
      <c r="B27" s="52">
        <v>16</v>
      </c>
      <c r="C27" s="33" t="s">
        <v>62</v>
      </c>
      <c r="D27" s="45" t="s">
        <v>9</v>
      </c>
      <c r="E27" s="34">
        <v>104.9</v>
      </c>
      <c r="F27" s="34">
        <v>92.6</v>
      </c>
      <c r="G27" s="34">
        <v>100</v>
      </c>
      <c r="H27" s="34">
        <v>99</v>
      </c>
      <c r="I27" s="34">
        <v>100</v>
      </c>
      <c r="J27" s="34">
        <v>100.2</v>
      </c>
      <c r="K27" s="34">
        <v>100</v>
      </c>
      <c r="L27" s="34">
        <v>100.5</v>
      </c>
      <c r="M27" s="34">
        <v>101.8</v>
      </c>
      <c r="N27" s="34">
        <v>100.2</v>
      </c>
      <c r="O27" s="34">
        <v>100.8</v>
      </c>
      <c r="P27" s="34">
        <v>101.9</v>
      </c>
      <c r="Q27" s="34">
        <v>100.5</v>
      </c>
      <c r="R27" s="34">
        <v>101</v>
      </c>
      <c r="S27" s="34">
        <v>102</v>
      </c>
      <c r="T27" s="34">
        <v>101</v>
      </c>
      <c r="U27" s="34">
        <v>102</v>
      </c>
      <c r="V27" s="34">
        <v>103</v>
      </c>
      <c r="W27" s="34">
        <v>101.3</v>
      </c>
      <c r="X27" s="34">
        <v>102.8</v>
      </c>
      <c r="Y27" s="34">
        <v>105</v>
      </c>
    </row>
    <row r="28" spans="2:25" ht="37.5" customHeight="1">
      <c r="B28" s="51">
        <v>17</v>
      </c>
      <c r="C28" s="33" t="s">
        <v>156</v>
      </c>
      <c r="D28" s="45" t="s">
        <v>9</v>
      </c>
      <c r="E28" s="34" t="s">
        <v>147</v>
      </c>
      <c r="F28" s="34" t="s">
        <v>147</v>
      </c>
      <c r="G28" s="34" t="s">
        <v>147</v>
      </c>
      <c r="H28" s="34" t="s">
        <v>147</v>
      </c>
      <c r="I28" s="34" t="s">
        <v>147</v>
      </c>
      <c r="J28" s="34" t="s">
        <v>147</v>
      </c>
      <c r="K28" s="34" t="s">
        <v>147</v>
      </c>
      <c r="L28" s="34" t="s">
        <v>147</v>
      </c>
      <c r="M28" s="34" t="s">
        <v>147</v>
      </c>
      <c r="N28" s="34" t="s">
        <v>147</v>
      </c>
      <c r="O28" s="34" t="s">
        <v>147</v>
      </c>
      <c r="P28" s="34" t="s">
        <v>147</v>
      </c>
      <c r="Q28" s="34" t="s">
        <v>147</v>
      </c>
      <c r="R28" s="34" t="s">
        <v>147</v>
      </c>
      <c r="S28" s="34" t="s">
        <v>147</v>
      </c>
      <c r="T28" s="34" t="s">
        <v>147</v>
      </c>
      <c r="U28" s="34" t="s">
        <v>147</v>
      </c>
      <c r="V28" s="34" t="s">
        <v>147</v>
      </c>
      <c r="W28" s="34" t="s">
        <v>147</v>
      </c>
      <c r="X28" s="34" t="s">
        <v>147</v>
      </c>
      <c r="Y28" s="34" t="s">
        <v>147</v>
      </c>
    </row>
    <row r="29" spans="2:25" ht="37.5" customHeight="1">
      <c r="B29" s="52">
        <v>18</v>
      </c>
      <c r="C29" s="33" t="s">
        <v>157</v>
      </c>
      <c r="D29" s="45" t="s">
        <v>9</v>
      </c>
      <c r="E29" s="34" t="s">
        <v>147</v>
      </c>
      <c r="F29" s="34" t="s">
        <v>147</v>
      </c>
      <c r="G29" s="34" t="s">
        <v>147</v>
      </c>
      <c r="H29" s="34" t="s">
        <v>147</v>
      </c>
      <c r="I29" s="34" t="s">
        <v>147</v>
      </c>
      <c r="J29" s="34" t="s">
        <v>147</v>
      </c>
      <c r="K29" s="34" t="s">
        <v>147</v>
      </c>
      <c r="L29" s="34" t="s">
        <v>147</v>
      </c>
      <c r="M29" s="34" t="s">
        <v>147</v>
      </c>
      <c r="N29" s="34" t="s">
        <v>147</v>
      </c>
      <c r="O29" s="34" t="s">
        <v>147</v>
      </c>
      <c r="P29" s="34" t="s">
        <v>147</v>
      </c>
      <c r="Q29" s="34" t="s">
        <v>147</v>
      </c>
      <c r="R29" s="34" t="s">
        <v>147</v>
      </c>
      <c r="S29" s="34" t="s">
        <v>147</v>
      </c>
      <c r="T29" s="34" t="s">
        <v>147</v>
      </c>
      <c r="U29" s="34" t="s">
        <v>147</v>
      </c>
      <c r="V29" s="34" t="s">
        <v>147</v>
      </c>
      <c r="W29" s="34" t="s">
        <v>147</v>
      </c>
      <c r="X29" s="34" t="s">
        <v>147</v>
      </c>
      <c r="Y29" s="34" t="s">
        <v>147</v>
      </c>
    </row>
    <row r="30" spans="2:25" ht="37.5" customHeight="1">
      <c r="B30" s="52">
        <v>19</v>
      </c>
      <c r="C30" s="33" t="s">
        <v>158</v>
      </c>
      <c r="D30" s="45" t="s">
        <v>9</v>
      </c>
      <c r="E30" s="34" t="s">
        <v>147</v>
      </c>
      <c r="F30" s="34" t="s">
        <v>147</v>
      </c>
      <c r="G30" s="34" t="s">
        <v>147</v>
      </c>
      <c r="H30" s="34" t="s">
        <v>147</v>
      </c>
      <c r="I30" s="34" t="s">
        <v>147</v>
      </c>
      <c r="J30" s="34" t="s">
        <v>147</v>
      </c>
      <c r="K30" s="34" t="s">
        <v>147</v>
      </c>
      <c r="L30" s="34" t="s">
        <v>147</v>
      </c>
      <c r="M30" s="34" t="s">
        <v>147</v>
      </c>
      <c r="N30" s="34" t="s">
        <v>147</v>
      </c>
      <c r="O30" s="34" t="s">
        <v>147</v>
      </c>
      <c r="P30" s="34" t="s">
        <v>147</v>
      </c>
      <c r="Q30" s="34" t="s">
        <v>147</v>
      </c>
      <c r="R30" s="34" t="s">
        <v>147</v>
      </c>
      <c r="S30" s="34" t="s">
        <v>147</v>
      </c>
      <c r="T30" s="34" t="s">
        <v>147</v>
      </c>
      <c r="U30" s="34" t="s">
        <v>147</v>
      </c>
      <c r="V30" s="34" t="s">
        <v>147</v>
      </c>
      <c r="W30" s="34" t="s">
        <v>147</v>
      </c>
      <c r="X30" s="34" t="s">
        <v>147</v>
      </c>
      <c r="Y30" s="34" t="s">
        <v>147</v>
      </c>
    </row>
    <row r="31" spans="2:25" ht="37.5" customHeight="1">
      <c r="B31" s="52">
        <v>20</v>
      </c>
      <c r="C31" s="33" t="s">
        <v>159</v>
      </c>
      <c r="D31" s="45" t="s">
        <v>9</v>
      </c>
      <c r="E31" s="34" t="s">
        <v>147</v>
      </c>
      <c r="F31" s="34" t="s">
        <v>147</v>
      </c>
      <c r="G31" s="34" t="s">
        <v>147</v>
      </c>
      <c r="H31" s="34" t="s">
        <v>147</v>
      </c>
      <c r="I31" s="34" t="s">
        <v>147</v>
      </c>
      <c r="J31" s="34" t="s">
        <v>147</v>
      </c>
      <c r="K31" s="34" t="s">
        <v>147</v>
      </c>
      <c r="L31" s="34" t="s">
        <v>147</v>
      </c>
      <c r="M31" s="34" t="s">
        <v>147</v>
      </c>
      <c r="N31" s="34" t="s">
        <v>147</v>
      </c>
      <c r="O31" s="34" t="s">
        <v>147</v>
      </c>
      <c r="P31" s="34" t="s">
        <v>147</v>
      </c>
      <c r="Q31" s="34" t="s">
        <v>147</v>
      </c>
      <c r="R31" s="34" t="s">
        <v>147</v>
      </c>
      <c r="S31" s="34" t="s">
        <v>147</v>
      </c>
      <c r="T31" s="34" t="s">
        <v>147</v>
      </c>
      <c r="U31" s="34" t="s">
        <v>147</v>
      </c>
      <c r="V31" s="34" t="s">
        <v>147</v>
      </c>
      <c r="W31" s="34" t="s">
        <v>147</v>
      </c>
      <c r="X31" s="34" t="s">
        <v>147</v>
      </c>
      <c r="Y31" s="34" t="s">
        <v>147</v>
      </c>
    </row>
    <row r="32" spans="2:25" ht="33.75" customHeight="1">
      <c r="B32" s="52">
        <v>21</v>
      </c>
      <c r="C32" s="38" t="s">
        <v>177</v>
      </c>
      <c r="D32" s="45" t="s">
        <v>9</v>
      </c>
      <c r="E32" s="34" t="s">
        <v>147</v>
      </c>
      <c r="F32" s="34" t="s">
        <v>147</v>
      </c>
      <c r="G32" s="34" t="s">
        <v>147</v>
      </c>
      <c r="H32" s="34" t="s">
        <v>147</v>
      </c>
      <c r="I32" s="34" t="s">
        <v>147</v>
      </c>
      <c r="J32" s="34" t="s">
        <v>147</v>
      </c>
      <c r="K32" s="34" t="s">
        <v>147</v>
      </c>
      <c r="L32" s="34" t="s">
        <v>147</v>
      </c>
      <c r="M32" s="34" t="s">
        <v>147</v>
      </c>
      <c r="N32" s="34" t="s">
        <v>147</v>
      </c>
      <c r="O32" s="34" t="s">
        <v>147</v>
      </c>
      <c r="P32" s="34" t="s">
        <v>147</v>
      </c>
      <c r="Q32" s="34" t="s">
        <v>147</v>
      </c>
      <c r="R32" s="34" t="s">
        <v>147</v>
      </c>
      <c r="S32" s="34" t="s">
        <v>147</v>
      </c>
      <c r="T32" s="34" t="s">
        <v>147</v>
      </c>
      <c r="U32" s="34" t="s">
        <v>147</v>
      </c>
      <c r="V32" s="34" t="s">
        <v>147</v>
      </c>
      <c r="W32" s="34" t="s">
        <v>147</v>
      </c>
      <c r="X32" s="34" t="s">
        <v>147</v>
      </c>
      <c r="Y32" s="34" t="s">
        <v>147</v>
      </c>
    </row>
    <row r="33" spans="2:28" ht="41.25" customHeight="1">
      <c r="B33" s="52">
        <v>45</v>
      </c>
      <c r="C33" s="38" t="s">
        <v>63</v>
      </c>
      <c r="D33" s="45" t="s">
        <v>9</v>
      </c>
      <c r="E33" s="34">
        <v>94.2</v>
      </c>
      <c r="F33" s="34">
        <v>94.12</v>
      </c>
      <c r="G33" s="34">
        <v>103.9</v>
      </c>
      <c r="H33" s="34">
        <v>100.3</v>
      </c>
      <c r="I33" s="34">
        <v>100.9</v>
      </c>
      <c r="J33" s="34">
        <v>101.3</v>
      </c>
      <c r="K33" s="34">
        <v>100.2</v>
      </c>
      <c r="L33" s="34">
        <v>100.8</v>
      </c>
      <c r="M33" s="34">
        <v>101.3</v>
      </c>
      <c r="N33" s="34">
        <v>100.2</v>
      </c>
      <c r="O33" s="34">
        <v>102</v>
      </c>
      <c r="P33" s="34">
        <v>102</v>
      </c>
      <c r="Q33" s="34">
        <v>100.3</v>
      </c>
      <c r="R33" s="34">
        <v>101.3</v>
      </c>
      <c r="S33" s="34">
        <v>102.2</v>
      </c>
      <c r="T33" s="34">
        <v>100.2</v>
      </c>
      <c r="U33" s="34">
        <v>101.5</v>
      </c>
      <c r="V33" s="34">
        <v>102.3</v>
      </c>
      <c r="W33" s="34">
        <v>100.4</v>
      </c>
      <c r="X33" s="34">
        <v>101.7</v>
      </c>
      <c r="Y33" s="34">
        <v>102.5</v>
      </c>
      <c r="Z33" s="13"/>
      <c r="AA33" s="13"/>
      <c r="AB33" s="13"/>
    </row>
    <row r="34" spans="2:25" ht="57" customHeight="1">
      <c r="B34" s="52">
        <v>46</v>
      </c>
      <c r="C34" s="38" t="s">
        <v>64</v>
      </c>
      <c r="D34" s="45" t="s">
        <v>9</v>
      </c>
      <c r="E34" s="34">
        <v>120.2</v>
      </c>
      <c r="F34" s="34">
        <v>112</v>
      </c>
      <c r="G34" s="34">
        <v>104.7</v>
      </c>
      <c r="H34" s="34">
        <v>103.1</v>
      </c>
      <c r="I34" s="34">
        <v>103.5</v>
      </c>
      <c r="J34" s="34">
        <v>104.1</v>
      </c>
      <c r="K34" s="34">
        <v>103.3</v>
      </c>
      <c r="L34" s="34">
        <v>103.9</v>
      </c>
      <c r="M34" s="34">
        <v>104.4</v>
      </c>
      <c r="N34" s="34">
        <v>103.3</v>
      </c>
      <c r="O34" s="34">
        <v>104.1</v>
      </c>
      <c r="P34" s="34">
        <v>105.1</v>
      </c>
      <c r="Q34" s="34">
        <v>103.4</v>
      </c>
      <c r="R34" s="34">
        <v>104.4</v>
      </c>
      <c r="S34" s="34">
        <v>105.3</v>
      </c>
      <c r="T34" s="34">
        <v>103.3</v>
      </c>
      <c r="U34" s="34">
        <v>104.6</v>
      </c>
      <c r="V34" s="34">
        <v>105.4</v>
      </c>
      <c r="W34" s="34">
        <v>103.5</v>
      </c>
      <c r="X34" s="34">
        <v>104.8</v>
      </c>
      <c r="Y34" s="34">
        <v>105.6</v>
      </c>
    </row>
    <row r="35" spans="2:25" ht="26.25" customHeight="1">
      <c r="B35" s="52">
        <v>47</v>
      </c>
      <c r="C35" s="33" t="s">
        <v>0</v>
      </c>
      <c r="D35" s="45" t="s">
        <v>1</v>
      </c>
      <c r="E35" s="34">
        <v>9.74</v>
      </c>
      <c r="F35" s="34">
        <v>9.16</v>
      </c>
      <c r="G35" s="34">
        <v>9.52</v>
      </c>
      <c r="H35" s="34">
        <v>9.55</v>
      </c>
      <c r="I35" s="34">
        <v>9.6</v>
      </c>
      <c r="J35" s="34">
        <v>9.64</v>
      </c>
      <c r="K35" s="34">
        <v>9.57</v>
      </c>
      <c r="L35" s="34">
        <v>9.68</v>
      </c>
      <c r="M35" s="34">
        <v>9.77</v>
      </c>
      <c r="N35" s="34">
        <v>9.59</v>
      </c>
      <c r="O35" s="34">
        <v>9.87</v>
      </c>
      <c r="P35" s="34">
        <v>9.97</v>
      </c>
      <c r="Q35" s="34">
        <v>9.62</v>
      </c>
      <c r="R35" s="34">
        <v>10</v>
      </c>
      <c r="S35" s="34">
        <v>10.2</v>
      </c>
      <c r="T35" s="34">
        <v>9.64</v>
      </c>
      <c r="U35" s="34">
        <v>10.15</v>
      </c>
      <c r="V35" s="34">
        <v>10.4</v>
      </c>
      <c r="W35" s="34">
        <v>9.68</v>
      </c>
      <c r="X35" s="34">
        <v>10.32</v>
      </c>
      <c r="Y35" s="34">
        <v>10.66</v>
      </c>
    </row>
    <row r="36" spans="2:25" ht="37.5" customHeight="1">
      <c r="B36" s="51">
        <v>48</v>
      </c>
      <c r="C36" s="33" t="s">
        <v>3</v>
      </c>
      <c r="D36" s="45" t="s">
        <v>4</v>
      </c>
      <c r="E36" s="34">
        <v>5404.76</v>
      </c>
      <c r="F36" s="34">
        <v>3979</v>
      </c>
      <c r="G36" s="34">
        <v>4127.8</v>
      </c>
      <c r="H36" s="34">
        <v>4292.9</v>
      </c>
      <c r="I36" s="34">
        <v>4292.9</v>
      </c>
      <c r="J36" s="34">
        <v>4292.9</v>
      </c>
      <c r="K36" s="34">
        <v>4292.9</v>
      </c>
      <c r="L36" s="34">
        <v>4464.6</v>
      </c>
      <c r="M36" s="34">
        <v>4464.6</v>
      </c>
      <c r="N36" s="34">
        <v>4292.9</v>
      </c>
      <c r="O36" s="34">
        <v>4643.2</v>
      </c>
      <c r="P36" s="34">
        <v>4643.2</v>
      </c>
      <c r="Q36" s="34">
        <v>4292.9</v>
      </c>
      <c r="R36" s="34">
        <v>4828.9</v>
      </c>
      <c r="S36" s="34">
        <v>4828.9</v>
      </c>
      <c r="T36" s="34">
        <v>4292.9</v>
      </c>
      <c r="U36" s="34">
        <v>5022.1</v>
      </c>
      <c r="V36" s="34">
        <v>5022.1</v>
      </c>
      <c r="W36" s="34">
        <v>4292.9</v>
      </c>
      <c r="X36" s="34">
        <v>5223</v>
      </c>
      <c r="Y36" s="34">
        <v>5223</v>
      </c>
    </row>
    <row r="37" spans="2:25" ht="37.5" customHeight="1">
      <c r="B37" s="52">
        <v>49</v>
      </c>
      <c r="C37" s="33" t="s">
        <v>65</v>
      </c>
      <c r="D37" s="45" t="s">
        <v>5</v>
      </c>
      <c r="E37" s="34">
        <v>117.27</v>
      </c>
      <c r="F37" s="34">
        <v>73.62</v>
      </c>
      <c r="G37" s="34">
        <v>103.74</v>
      </c>
      <c r="H37" s="34">
        <v>104</v>
      </c>
      <c r="I37" s="34">
        <v>104</v>
      </c>
      <c r="J37" s="34">
        <v>104</v>
      </c>
      <c r="K37" s="34">
        <v>104</v>
      </c>
      <c r="L37" s="34">
        <v>104</v>
      </c>
      <c r="M37" s="34">
        <v>104</v>
      </c>
      <c r="N37" s="34">
        <v>104</v>
      </c>
      <c r="O37" s="34">
        <v>104</v>
      </c>
      <c r="P37" s="34">
        <v>104</v>
      </c>
      <c r="Q37" s="34">
        <v>104</v>
      </c>
      <c r="R37" s="34">
        <v>104</v>
      </c>
      <c r="S37" s="34">
        <v>104</v>
      </c>
      <c r="T37" s="34">
        <v>104</v>
      </c>
      <c r="U37" s="34">
        <v>104</v>
      </c>
      <c r="V37" s="34">
        <v>104</v>
      </c>
      <c r="W37" s="34">
        <v>104</v>
      </c>
      <c r="X37" s="34">
        <v>104</v>
      </c>
      <c r="Y37" s="34">
        <v>104</v>
      </c>
    </row>
    <row r="38" spans="2:25" ht="25.5" customHeight="1">
      <c r="B38" s="46" t="s">
        <v>137</v>
      </c>
      <c r="C38" s="5" t="s">
        <v>154</v>
      </c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2:25" ht="25.5" customHeight="1">
      <c r="B39" s="53">
        <v>50</v>
      </c>
      <c r="C39" s="36" t="s">
        <v>180</v>
      </c>
      <c r="D39" s="53" t="s">
        <v>6</v>
      </c>
      <c r="E39" s="37" t="s">
        <v>147</v>
      </c>
      <c r="F39" s="37" t="s">
        <v>147</v>
      </c>
      <c r="G39" s="37" t="s">
        <v>147</v>
      </c>
      <c r="H39" s="37" t="s">
        <v>147</v>
      </c>
      <c r="I39" s="37" t="s">
        <v>147</v>
      </c>
      <c r="J39" s="37" t="s">
        <v>147</v>
      </c>
      <c r="K39" s="37" t="s">
        <v>147</v>
      </c>
      <c r="L39" s="37" t="s">
        <v>147</v>
      </c>
      <c r="M39" s="37" t="s">
        <v>147</v>
      </c>
      <c r="N39" s="37" t="s">
        <v>147</v>
      </c>
      <c r="O39" s="37" t="s">
        <v>147</v>
      </c>
      <c r="P39" s="37" t="s">
        <v>147</v>
      </c>
      <c r="Q39" s="37" t="s">
        <v>147</v>
      </c>
      <c r="R39" s="37" t="s">
        <v>147</v>
      </c>
      <c r="S39" s="37" t="s">
        <v>147</v>
      </c>
      <c r="T39" s="37" t="s">
        <v>147</v>
      </c>
      <c r="U39" s="37" t="s">
        <v>147</v>
      </c>
      <c r="V39" s="37" t="s">
        <v>147</v>
      </c>
      <c r="W39" s="37" t="s">
        <v>147</v>
      </c>
      <c r="X39" s="37" t="s">
        <v>147</v>
      </c>
      <c r="Y39" s="37" t="s">
        <v>147</v>
      </c>
    </row>
    <row r="40" spans="2:25" ht="36" customHeight="1">
      <c r="B40" s="51">
        <v>51</v>
      </c>
      <c r="C40" s="33" t="s">
        <v>179</v>
      </c>
      <c r="D40" s="45" t="s">
        <v>9</v>
      </c>
      <c r="E40" s="37" t="s">
        <v>147</v>
      </c>
      <c r="F40" s="37" t="s">
        <v>147</v>
      </c>
      <c r="G40" s="37" t="s">
        <v>147</v>
      </c>
      <c r="H40" s="37" t="s">
        <v>147</v>
      </c>
      <c r="I40" s="37" t="s">
        <v>147</v>
      </c>
      <c r="J40" s="37" t="s">
        <v>147</v>
      </c>
      <c r="K40" s="37" t="s">
        <v>147</v>
      </c>
      <c r="L40" s="37" t="s">
        <v>147</v>
      </c>
      <c r="M40" s="37" t="s">
        <v>147</v>
      </c>
      <c r="N40" s="37" t="s">
        <v>147</v>
      </c>
      <c r="O40" s="37" t="s">
        <v>147</v>
      </c>
      <c r="P40" s="37" t="s">
        <v>147</v>
      </c>
      <c r="Q40" s="37" t="s">
        <v>147</v>
      </c>
      <c r="R40" s="37" t="s">
        <v>147</v>
      </c>
      <c r="S40" s="37" t="s">
        <v>147</v>
      </c>
      <c r="T40" s="37" t="s">
        <v>147</v>
      </c>
      <c r="U40" s="37" t="s">
        <v>147</v>
      </c>
      <c r="V40" s="37" t="s">
        <v>147</v>
      </c>
      <c r="W40" s="37" t="s">
        <v>147</v>
      </c>
      <c r="X40" s="37" t="s">
        <v>147</v>
      </c>
      <c r="Y40" s="37" t="s">
        <v>147</v>
      </c>
    </row>
    <row r="41" spans="2:25" ht="25.5" customHeight="1">
      <c r="B41" s="51">
        <v>52</v>
      </c>
      <c r="C41" s="33" t="s">
        <v>178</v>
      </c>
      <c r="D41" s="45" t="s">
        <v>60</v>
      </c>
      <c r="E41" s="37" t="s">
        <v>147</v>
      </c>
      <c r="F41" s="37" t="s">
        <v>147</v>
      </c>
      <c r="G41" s="37" t="s">
        <v>147</v>
      </c>
      <c r="H41" s="37" t="s">
        <v>147</v>
      </c>
      <c r="I41" s="37" t="s">
        <v>147</v>
      </c>
      <c r="J41" s="37" t="s">
        <v>147</v>
      </c>
      <c r="K41" s="37" t="s">
        <v>147</v>
      </c>
      <c r="L41" s="37" t="s">
        <v>147</v>
      </c>
      <c r="M41" s="37" t="s">
        <v>147</v>
      </c>
      <c r="N41" s="37" t="s">
        <v>147</v>
      </c>
      <c r="O41" s="37" t="s">
        <v>147</v>
      </c>
      <c r="P41" s="37" t="s">
        <v>147</v>
      </c>
      <c r="Q41" s="37" t="s">
        <v>147</v>
      </c>
      <c r="R41" s="37" t="s">
        <v>147</v>
      </c>
      <c r="S41" s="37" t="s">
        <v>147</v>
      </c>
      <c r="T41" s="37" t="s">
        <v>147</v>
      </c>
      <c r="U41" s="37" t="s">
        <v>147</v>
      </c>
      <c r="V41" s="37" t="s">
        <v>147</v>
      </c>
      <c r="W41" s="37" t="s">
        <v>147</v>
      </c>
      <c r="X41" s="37" t="s">
        <v>147</v>
      </c>
      <c r="Y41" s="37" t="s">
        <v>147</v>
      </c>
    </row>
    <row r="42" spans="2:25" ht="37.5" customHeight="1">
      <c r="B42" s="39" t="s">
        <v>136</v>
      </c>
      <c r="C42" s="5" t="s">
        <v>155</v>
      </c>
      <c r="D42" s="40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2:25" ht="39" customHeight="1">
      <c r="B43" s="51">
        <v>53</v>
      </c>
      <c r="C43" s="33" t="s">
        <v>66</v>
      </c>
      <c r="D43" s="53" t="s">
        <v>8</v>
      </c>
      <c r="E43" s="37" t="s">
        <v>147</v>
      </c>
      <c r="F43" s="37" t="s">
        <v>147</v>
      </c>
      <c r="G43" s="37" t="s">
        <v>147</v>
      </c>
      <c r="H43" s="37" t="s">
        <v>147</v>
      </c>
      <c r="I43" s="37" t="s">
        <v>147</v>
      </c>
      <c r="J43" s="37" t="s">
        <v>147</v>
      </c>
      <c r="K43" s="37" t="s">
        <v>147</v>
      </c>
      <c r="L43" s="37" t="s">
        <v>147</v>
      </c>
      <c r="M43" s="37" t="s">
        <v>147</v>
      </c>
      <c r="N43" s="37" t="s">
        <v>147</v>
      </c>
      <c r="O43" s="37" t="s">
        <v>147</v>
      </c>
      <c r="P43" s="37" t="s">
        <v>147</v>
      </c>
      <c r="Q43" s="37" t="s">
        <v>147</v>
      </c>
      <c r="R43" s="37" t="s">
        <v>147</v>
      </c>
      <c r="S43" s="37" t="s">
        <v>147</v>
      </c>
      <c r="T43" s="37" t="s">
        <v>147</v>
      </c>
      <c r="U43" s="37" t="s">
        <v>147</v>
      </c>
      <c r="V43" s="37" t="s">
        <v>147</v>
      </c>
      <c r="W43" s="37" t="s">
        <v>147</v>
      </c>
      <c r="X43" s="37" t="s">
        <v>147</v>
      </c>
      <c r="Y43" s="37" t="s">
        <v>147</v>
      </c>
    </row>
    <row r="44" spans="2:25" ht="33.75" customHeight="1">
      <c r="B44" s="51">
        <v>54</v>
      </c>
      <c r="C44" s="33" t="s">
        <v>182</v>
      </c>
      <c r="D44" s="45" t="s">
        <v>9</v>
      </c>
      <c r="E44" s="37" t="s">
        <v>147</v>
      </c>
      <c r="F44" s="37" t="s">
        <v>147</v>
      </c>
      <c r="G44" s="37" t="s">
        <v>147</v>
      </c>
      <c r="H44" s="37" t="s">
        <v>147</v>
      </c>
      <c r="I44" s="37" t="s">
        <v>147</v>
      </c>
      <c r="J44" s="37" t="s">
        <v>147</v>
      </c>
      <c r="K44" s="37" t="s">
        <v>147</v>
      </c>
      <c r="L44" s="37" t="s">
        <v>147</v>
      </c>
      <c r="M44" s="37" t="s">
        <v>147</v>
      </c>
      <c r="N44" s="37" t="s">
        <v>147</v>
      </c>
      <c r="O44" s="37" t="s">
        <v>147</v>
      </c>
      <c r="P44" s="37" t="s">
        <v>147</v>
      </c>
      <c r="Q44" s="37" t="s">
        <v>147</v>
      </c>
      <c r="R44" s="37" t="s">
        <v>147</v>
      </c>
      <c r="S44" s="37" t="s">
        <v>147</v>
      </c>
      <c r="T44" s="37" t="s">
        <v>147</v>
      </c>
      <c r="U44" s="37" t="s">
        <v>147</v>
      </c>
      <c r="V44" s="37" t="s">
        <v>147</v>
      </c>
      <c r="W44" s="37" t="s">
        <v>147</v>
      </c>
      <c r="X44" s="37" t="s">
        <v>147</v>
      </c>
      <c r="Y44" s="37" t="s">
        <v>147</v>
      </c>
    </row>
    <row r="45" spans="2:25" ht="27" customHeight="1">
      <c r="B45" s="51">
        <v>55</v>
      </c>
      <c r="C45" s="33" t="s">
        <v>181</v>
      </c>
      <c r="D45" s="45" t="s">
        <v>40</v>
      </c>
      <c r="E45" s="37" t="s">
        <v>147</v>
      </c>
      <c r="F45" s="37" t="s">
        <v>147</v>
      </c>
      <c r="G45" s="37" t="s">
        <v>147</v>
      </c>
      <c r="H45" s="37" t="s">
        <v>147</v>
      </c>
      <c r="I45" s="37" t="s">
        <v>147</v>
      </c>
      <c r="J45" s="37" t="s">
        <v>147</v>
      </c>
      <c r="K45" s="37" t="s">
        <v>147</v>
      </c>
      <c r="L45" s="37" t="s">
        <v>147</v>
      </c>
      <c r="M45" s="54" t="s">
        <v>147</v>
      </c>
      <c r="N45" s="37" t="s">
        <v>147</v>
      </c>
      <c r="O45" s="37" t="s">
        <v>147</v>
      </c>
      <c r="P45" s="37" t="s">
        <v>147</v>
      </c>
      <c r="Q45" s="37" t="s">
        <v>147</v>
      </c>
      <c r="R45" s="37" t="s">
        <v>147</v>
      </c>
      <c r="S45" s="37" t="s">
        <v>147</v>
      </c>
      <c r="T45" s="37" t="s">
        <v>147</v>
      </c>
      <c r="U45" s="37" t="s">
        <v>147</v>
      </c>
      <c r="V45" s="37" t="s">
        <v>147</v>
      </c>
      <c r="W45" s="37" t="s">
        <v>147</v>
      </c>
      <c r="X45" s="37" t="s">
        <v>147</v>
      </c>
      <c r="Y45" s="37" t="s">
        <v>147</v>
      </c>
    </row>
    <row r="46" spans="2:25" ht="27.75" customHeight="1">
      <c r="B46" s="51">
        <v>56</v>
      </c>
      <c r="C46" s="33" t="s">
        <v>10</v>
      </c>
      <c r="D46" s="53" t="s">
        <v>11</v>
      </c>
      <c r="E46" s="55">
        <v>1.5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1.5</v>
      </c>
      <c r="L46" s="55">
        <v>1.5</v>
      </c>
      <c r="M46" s="55">
        <v>1.5</v>
      </c>
      <c r="N46" s="55">
        <v>1.5</v>
      </c>
      <c r="O46" s="55">
        <v>1.5</v>
      </c>
      <c r="P46" s="55">
        <v>1.5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</row>
    <row r="47" spans="2:25" ht="37.5" customHeight="1">
      <c r="B47" s="46" t="s">
        <v>135</v>
      </c>
      <c r="C47" s="5" t="s">
        <v>93</v>
      </c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2:25" ht="29.25" customHeight="1">
      <c r="B48" s="51">
        <v>57</v>
      </c>
      <c r="C48" s="33" t="s">
        <v>169</v>
      </c>
      <c r="D48" s="45" t="s">
        <v>67</v>
      </c>
      <c r="E48" s="34">
        <v>105.7</v>
      </c>
      <c r="F48" s="34">
        <v>102.1</v>
      </c>
      <c r="G48" s="34">
        <v>104.3</v>
      </c>
      <c r="H48" s="34">
        <v>104.3</v>
      </c>
      <c r="I48" s="34">
        <v>104</v>
      </c>
      <c r="J48" s="34">
        <v>104</v>
      </c>
      <c r="K48" s="34">
        <v>104</v>
      </c>
      <c r="L48" s="34">
        <v>104</v>
      </c>
      <c r="M48" s="34">
        <v>104</v>
      </c>
      <c r="N48" s="34">
        <v>104</v>
      </c>
      <c r="O48" s="34">
        <v>104</v>
      </c>
      <c r="P48" s="34">
        <v>104</v>
      </c>
      <c r="Q48" s="34">
        <v>104</v>
      </c>
      <c r="R48" s="34">
        <v>104</v>
      </c>
      <c r="S48" s="34">
        <v>104</v>
      </c>
      <c r="T48" s="34">
        <v>104</v>
      </c>
      <c r="U48" s="34">
        <v>104</v>
      </c>
      <c r="V48" s="34">
        <v>104</v>
      </c>
      <c r="W48" s="34">
        <v>104</v>
      </c>
      <c r="X48" s="34">
        <v>104</v>
      </c>
      <c r="Y48" s="34">
        <v>104</v>
      </c>
    </row>
    <row r="49" spans="2:25" ht="29.25" customHeight="1">
      <c r="B49" s="51">
        <v>58</v>
      </c>
      <c r="C49" s="59" t="s">
        <v>170</v>
      </c>
      <c r="D49" s="45" t="s">
        <v>60</v>
      </c>
      <c r="E49" s="34">
        <v>107.9</v>
      </c>
      <c r="F49" s="34">
        <v>103.7</v>
      </c>
      <c r="G49" s="34">
        <v>104.8</v>
      </c>
      <c r="H49" s="34">
        <v>104.8</v>
      </c>
      <c r="I49" s="34">
        <v>104.3</v>
      </c>
      <c r="J49" s="34">
        <v>104</v>
      </c>
      <c r="K49" s="34">
        <v>104</v>
      </c>
      <c r="L49" s="34">
        <v>104</v>
      </c>
      <c r="M49" s="34">
        <v>104</v>
      </c>
      <c r="N49" s="34">
        <v>104</v>
      </c>
      <c r="O49" s="34">
        <v>104</v>
      </c>
      <c r="P49" s="34">
        <v>104</v>
      </c>
      <c r="Q49" s="34">
        <v>104</v>
      </c>
      <c r="R49" s="34">
        <v>104</v>
      </c>
      <c r="S49" s="34">
        <v>104</v>
      </c>
      <c r="T49" s="34">
        <v>104</v>
      </c>
      <c r="U49" s="34">
        <v>104</v>
      </c>
      <c r="V49" s="34">
        <v>104</v>
      </c>
      <c r="W49" s="34">
        <v>104</v>
      </c>
      <c r="X49" s="34">
        <v>104</v>
      </c>
      <c r="Y49" s="34">
        <v>104</v>
      </c>
    </row>
    <row r="50" spans="2:25" ht="31.5" customHeight="1">
      <c r="B50" s="51">
        <v>59</v>
      </c>
      <c r="C50" s="33" t="s">
        <v>13</v>
      </c>
      <c r="D50" s="60" t="s">
        <v>68</v>
      </c>
      <c r="E50" s="61">
        <v>0.350482</v>
      </c>
      <c r="F50" s="61">
        <v>0.360229</v>
      </c>
      <c r="G50" s="61">
        <v>0.3792</v>
      </c>
      <c r="H50" s="61">
        <v>0.385621</v>
      </c>
      <c r="I50" s="61">
        <v>0.395923</v>
      </c>
      <c r="J50" s="61">
        <v>0.396784</v>
      </c>
      <c r="K50" s="61">
        <v>0.393655</v>
      </c>
      <c r="L50" s="61">
        <v>0.413777</v>
      </c>
      <c r="M50" s="61">
        <v>0.415723</v>
      </c>
      <c r="N50" s="61">
        <v>0.409932</v>
      </c>
      <c r="O50" s="61">
        <v>0.434934</v>
      </c>
      <c r="P50" s="61">
        <v>0.436998</v>
      </c>
      <c r="Q50" s="61">
        <v>0.428256</v>
      </c>
      <c r="R50" s="61">
        <v>0.457998</v>
      </c>
      <c r="S50" s="61">
        <v>0.461356</v>
      </c>
      <c r="T50" s="61">
        <v>0.450066</v>
      </c>
      <c r="U50" s="61">
        <v>0.487023</v>
      </c>
      <c r="V50" s="61">
        <v>0.490223</v>
      </c>
      <c r="W50" s="61">
        <v>0.477023</v>
      </c>
      <c r="X50" s="61">
        <v>0.519023</v>
      </c>
      <c r="Y50" s="61">
        <v>0.522023</v>
      </c>
    </row>
    <row r="51" spans="2:25" ht="31.5" customHeight="1">
      <c r="B51" s="51">
        <v>60</v>
      </c>
      <c r="C51" s="33" t="s">
        <v>69</v>
      </c>
      <c r="D51" s="60" t="s">
        <v>60</v>
      </c>
      <c r="E51" s="62">
        <v>95.05</v>
      </c>
      <c r="F51" s="62">
        <v>98.82791083751476</v>
      </c>
      <c r="G51" s="62">
        <v>101.21766560032218</v>
      </c>
      <c r="H51" s="62">
        <v>97.78202085361896</v>
      </c>
      <c r="I51" s="62">
        <v>99.81842623294689</v>
      </c>
      <c r="J51" s="62">
        <v>100.61262577085364</v>
      </c>
      <c r="K51" s="62">
        <v>98.15710842431378</v>
      </c>
      <c r="L51" s="62">
        <v>100.39333592560521</v>
      </c>
      <c r="M51" s="62">
        <v>100.74339031970892</v>
      </c>
      <c r="N51" s="62">
        <v>100.12965277092496</v>
      </c>
      <c r="O51" s="62">
        <v>100.77961711702501</v>
      </c>
      <c r="P51" s="62">
        <v>101.07460607553216</v>
      </c>
      <c r="Q51" s="62">
        <v>100.45193236551803</v>
      </c>
      <c r="R51" s="62">
        <v>101.15549811665089</v>
      </c>
      <c r="S51" s="62">
        <v>101.5134024552832</v>
      </c>
      <c r="T51" s="62">
        <v>101.05071948338593</v>
      </c>
      <c r="U51" s="62">
        <v>102.05121297372334</v>
      </c>
      <c r="V51" s="62">
        <v>102.17018294565784</v>
      </c>
      <c r="W51" s="62">
        <v>101.91304420650783</v>
      </c>
      <c r="X51" s="62">
        <v>102.27498231913384</v>
      </c>
      <c r="Y51" s="62">
        <v>102.39119590629005</v>
      </c>
    </row>
    <row r="52" spans="2:25" ht="31.5" customHeight="1">
      <c r="B52" s="51">
        <v>61</v>
      </c>
      <c r="C52" s="33" t="s">
        <v>171</v>
      </c>
      <c r="D52" s="45" t="s">
        <v>60</v>
      </c>
      <c r="E52" s="55">
        <v>107.86</v>
      </c>
      <c r="F52" s="55">
        <v>104</v>
      </c>
      <c r="G52" s="55">
        <v>104</v>
      </c>
      <c r="H52" s="55">
        <v>104</v>
      </c>
      <c r="I52" s="55">
        <v>104.6</v>
      </c>
      <c r="J52" s="55">
        <v>104</v>
      </c>
      <c r="K52" s="55">
        <v>104</v>
      </c>
      <c r="L52" s="55">
        <v>104.1</v>
      </c>
      <c r="M52" s="55">
        <v>104</v>
      </c>
      <c r="N52" s="55">
        <v>104</v>
      </c>
      <c r="O52" s="55">
        <v>104.3</v>
      </c>
      <c r="P52" s="55">
        <v>104</v>
      </c>
      <c r="Q52" s="55">
        <v>104</v>
      </c>
      <c r="R52" s="55">
        <v>104.1</v>
      </c>
      <c r="S52" s="55">
        <v>104</v>
      </c>
      <c r="T52" s="55">
        <v>104</v>
      </c>
      <c r="U52" s="55">
        <v>104.2</v>
      </c>
      <c r="V52" s="55">
        <v>104</v>
      </c>
      <c r="W52" s="55">
        <v>104</v>
      </c>
      <c r="X52" s="55">
        <v>104.2</v>
      </c>
      <c r="Y52" s="55">
        <v>104</v>
      </c>
    </row>
    <row r="53" spans="2:25" ht="31.5" customHeight="1">
      <c r="B53" s="51">
        <v>62</v>
      </c>
      <c r="C53" s="33" t="s">
        <v>161</v>
      </c>
      <c r="D53" s="60" t="s">
        <v>68</v>
      </c>
      <c r="E53" s="55" t="s">
        <v>147</v>
      </c>
      <c r="F53" s="55" t="s">
        <v>147</v>
      </c>
      <c r="G53" s="55" t="s">
        <v>147</v>
      </c>
      <c r="H53" s="55" t="s">
        <v>147</v>
      </c>
      <c r="I53" s="55" t="s">
        <v>147</v>
      </c>
      <c r="J53" s="55" t="s">
        <v>147</v>
      </c>
      <c r="K53" s="55" t="s">
        <v>147</v>
      </c>
      <c r="L53" s="55" t="s">
        <v>147</v>
      </c>
      <c r="M53" s="55" t="s">
        <v>147</v>
      </c>
      <c r="N53" s="55" t="s">
        <v>147</v>
      </c>
      <c r="O53" s="55" t="s">
        <v>147</v>
      </c>
      <c r="P53" s="55" t="s">
        <v>147</v>
      </c>
      <c r="Q53" s="55" t="s">
        <v>147</v>
      </c>
      <c r="R53" s="55" t="s">
        <v>147</v>
      </c>
      <c r="S53" s="55" t="s">
        <v>147</v>
      </c>
      <c r="T53" s="55" t="s">
        <v>147</v>
      </c>
      <c r="U53" s="55" t="s">
        <v>147</v>
      </c>
      <c r="V53" s="55" t="s">
        <v>147</v>
      </c>
      <c r="W53" s="55" t="s">
        <v>147</v>
      </c>
      <c r="X53" s="55"/>
      <c r="Y53" s="55" t="s">
        <v>147</v>
      </c>
    </row>
    <row r="54" spans="2:25" ht="31.5" customHeight="1">
      <c r="B54" s="51">
        <v>63</v>
      </c>
      <c r="C54" s="33" t="s">
        <v>162</v>
      </c>
      <c r="D54" s="45" t="s">
        <v>60</v>
      </c>
      <c r="E54" s="55" t="s">
        <v>147</v>
      </c>
      <c r="F54" s="55" t="s">
        <v>147</v>
      </c>
      <c r="G54" s="55" t="s">
        <v>147</v>
      </c>
      <c r="H54" s="55" t="s">
        <v>147</v>
      </c>
      <c r="I54" s="55" t="s">
        <v>147</v>
      </c>
      <c r="J54" s="55" t="s">
        <v>147</v>
      </c>
      <c r="K54" s="55" t="s">
        <v>147</v>
      </c>
      <c r="L54" s="55" t="s">
        <v>147</v>
      </c>
      <c r="M54" s="55" t="s">
        <v>147</v>
      </c>
      <c r="N54" s="55" t="s">
        <v>147</v>
      </c>
      <c r="O54" s="55" t="s">
        <v>147</v>
      </c>
      <c r="P54" s="55" t="s">
        <v>147</v>
      </c>
      <c r="Q54" s="55" t="s">
        <v>147</v>
      </c>
      <c r="R54" s="55" t="s">
        <v>147</v>
      </c>
      <c r="S54" s="55" t="s">
        <v>147</v>
      </c>
      <c r="T54" s="55" t="s">
        <v>147</v>
      </c>
      <c r="U54" s="55" t="s">
        <v>147</v>
      </c>
      <c r="V54" s="55" t="s">
        <v>147</v>
      </c>
      <c r="W54" s="55" t="s">
        <v>147</v>
      </c>
      <c r="X54" s="55" t="s">
        <v>147</v>
      </c>
      <c r="Y54" s="55" t="s">
        <v>147</v>
      </c>
    </row>
    <row r="55" spans="2:25" ht="31.5" customHeight="1">
      <c r="B55" s="49">
        <v>64</v>
      </c>
      <c r="C55" s="3" t="s">
        <v>163</v>
      </c>
      <c r="D55" s="44" t="s">
        <v>60</v>
      </c>
      <c r="E55" s="63" t="s">
        <v>147</v>
      </c>
      <c r="F55" s="63" t="s">
        <v>147</v>
      </c>
      <c r="G55" s="63" t="s">
        <v>147</v>
      </c>
      <c r="H55" s="63" t="s">
        <v>147</v>
      </c>
      <c r="I55" s="63" t="s">
        <v>147</v>
      </c>
      <c r="J55" s="63" t="s">
        <v>147</v>
      </c>
      <c r="K55" s="63" t="s">
        <v>147</v>
      </c>
      <c r="L55" s="63" t="s">
        <v>147</v>
      </c>
      <c r="M55" s="63" t="s">
        <v>147</v>
      </c>
      <c r="N55" s="63" t="s">
        <v>147</v>
      </c>
      <c r="O55" s="63" t="s">
        <v>147</v>
      </c>
      <c r="P55" s="63" t="s">
        <v>147</v>
      </c>
      <c r="Q55" s="63" t="s">
        <v>147</v>
      </c>
      <c r="R55" s="63" t="s">
        <v>147</v>
      </c>
      <c r="S55" s="63" t="s">
        <v>147</v>
      </c>
      <c r="T55" s="63" t="s">
        <v>147</v>
      </c>
      <c r="U55" s="63" t="s">
        <v>147</v>
      </c>
      <c r="V55" s="63" t="s">
        <v>147</v>
      </c>
      <c r="W55" s="63" t="s">
        <v>147</v>
      </c>
      <c r="X55" s="63" t="s">
        <v>147</v>
      </c>
      <c r="Y55" s="63" t="s">
        <v>147</v>
      </c>
    </row>
    <row r="56" spans="2:25" ht="37.5" customHeight="1">
      <c r="B56" s="46" t="s">
        <v>132</v>
      </c>
      <c r="C56" s="5" t="s">
        <v>164</v>
      </c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2:25" ht="27.75" customHeight="1">
      <c r="B57" s="49">
        <v>65</v>
      </c>
      <c r="C57" s="3" t="s">
        <v>14</v>
      </c>
      <c r="D57" s="44" t="s">
        <v>15</v>
      </c>
      <c r="E57" s="17" t="s">
        <v>147</v>
      </c>
      <c r="F57" s="17" t="s">
        <v>147</v>
      </c>
      <c r="G57" s="17" t="s">
        <v>147</v>
      </c>
      <c r="H57" s="17" t="s">
        <v>147</v>
      </c>
      <c r="I57" s="17" t="s">
        <v>147</v>
      </c>
      <c r="J57" s="17" t="s">
        <v>147</v>
      </c>
      <c r="K57" s="17" t="s">
        <v>147</v>
      </c>
      <c r="L57" s="17" t="s">
        <v>147</v>
      </c>
      <c r="M57" s="17" t="s">
        <v>147</v>
      </c>
      <c r="N57" s="17" t="s">
        <v>147</v>
      </c>
      <c r="O57" s="17" t="s">
        <v>147</v>
      </c>
      <c r="P57" s="17" t="s">
        <v>147</v>
      </c>
      <c r="Q57" s="17" t="s">
        <v>147</v>
      </c>
      <c r="R57" s="17" t="s">
        <v>147</v>
      </c>
      <c r="S57" s="17" t="s">
        <v>147</v>
      </c>
      <c r="T57" s="17" t="s">
        <v>147</v>
      </c>
      <c r="U57" s="17" t="s">
        <v>147</v>
      </c>
      <c r="V57" s="17" t="s">
        <v>147</v>
      </c>
      <c r="W57" s="17" t="s">
        <v>147</v>
      </c>
      <c r="X57" s="17" t="s">
        <v>147</v>
      </c>
      <c r="Y57" s="17" t="s">
        <v>147</v>
      </c>
    </row>
    <row r="58" spans="2:25" ht="26.25" customHeight="1">
      <c r="B58" s="49">
        <v>66</v>
      </c>
      <c r="C58" s="3" t="s">
        <v>16</v>
      </c>
      <c r="D58" s="44" t="s">
        <v>15</v>
      </c>
      <c r="E58" s="17" t="s">
        <v>147</v>
      </c>
      <c r="F58" s="17" t="s">
        <v>147</v>
      </c>
      <c r="G58" s="17" t="s">
        <v>147</v>
      </c>
      <c r="H58" s="17" t="s">
        <v>147</v>
      </c>
      <c r="I58" s="17" t="s">
        <v>147</v>
      </c>
      <c r="J58" s="17" t="s">
        <v>147</v>
      </c>
      <c r="K58" s="17" t="s">
        <v>147</v>
      </c>
      <c r="L58" s="17" t="s">
        <v>147</v>
      </c>
      <c r="M58" s="17" t="s">
        <v>147</v>
      </c>
      <c r="N58" s="17" t="s">
        <v>147</v>
      </c>
      <c r="O58" s="17" t="s">
        <v>147</v>
      </c>
      <c r="P58" s="17" t="s">
        <v>147</v>
      </c>
      <c r="Q58" s="17" t="s">
        <v>147</v>
      </c>
      <c r="R58" s="17" t="s">
        <v>147</v>
      </c>
      <c r="S58" s="17" t="s">
        <v>147</v>
      </c>
      <c r="T58" s="17" t="s">
        <v>147</v>
      </c>
      <c r="U58" s="17" t="s">
        <v>147</v>
      </c>
      <c r="V58" s="17" t="s">
        <v>147</v>
      </c>
      <c r="W58" s="17" t="s">
        <v>147</v>
      </c>
      <c r="X58" s="17" t="s">
        <v>147</v>
      </c>
      <c r="Y58" s="17" t="s">
        <v>147</v>
      </c>
    </row>
    <row r="59" spans="2:25" ht="26.25" customHeight="1">
      <c r="B59" s="43"/>
      <c r="C59" s="7" t="s">
        <v>17</v>
      </c>
      <c r="D59" s="44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2:25" ht="24.75" customHeight="1">
      <c r="B60" s="49">
        <v>67</v>
      </c>
      <c r="C60" s="3" t="s">
        <v>18</v>
      </c>
      <c r="D60" s="44" t="s">
        <v>15</v>
      </c>
      <c r="E60" s="17" t="s">
        <v>147</v>
      </c>
      <c r="F60" s="17" t="s">
        <v>147</v>
      </c>
      <c r="G60" s="17" t="s">
        <v>147</v>
      </c>
      <c r="H60" s="17" t="s">
        <v>147</v>
      </c>
      <c r="I60" s="17" t="s">
        <v>147</v>
      </c>
      <c r="J60" s="17" t="s">
        <v>147</v>
      </c>
      <c r="K60" s="17" t="s">
        <v>147</v>
      </c>
      <c r="L60" s="17" t="s">
        <v>147</v>
      </c>
      <c r="M60" s="17" t="s">
        <v>147</v>
      </c>
      <c r="N60" s="17" t="s">
        <v>147</v>
      </c>
      <c r="O60" s="17" t="s">
        <v>147</v>
      </c>
      <c r="P60" s="17" t="s">
        <v>147</v>
      </c>
      <c r="Q60" s="17" t="s">
        <v>147</v>
      </c>
      <c r="R60" s="17" t="s">
        <v>147</v>
      </c>
      <c r="S60" s="17" t="s">
        <v>147</v>
      </c>
      <c r="T60" s="17" t="s">
        <v>147</v>
      </c>
      <c r="U60" s="17" t="s">
        <v>147</v>
      </c>
      <c r="V60" s="17" t="s">
        <v>147</v>
      </c>
      <c r="W60" s="17" t="s">
        <v>147</v>
      </c>
      <c r="X60" s="17" t="s">
        <v>147</v>
      </c>
      <c r="Y60" s="17" t="s">
        <v>147</v>
      </c>
    </row>
    <row r="61" spans="2:25" ht="24" customHeight="1">
      <c r="B61" s="43">
        <v>68</v>
      </c>
      <c r="C61" s="64" t="s">
        <v>70</v>
      </c>
      <c r="D61" s="44" t="s">
        <v>15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147</v>
      </c>
      <c r="K61" s="17" t="s">
        <v>147</v>
      </c>
      <c r="L61" s="17" t="s">
        <v>147</v>
      </c>
      <c r="M61" s="17" t="s">
        <v>147</v>
      </c>
      <c r="N61" s="17" t="s">
        <v>147</v>
      </c>
      <c r="O61" s="17" t="s">
        <v>147</v>
      </c>
      <c r="P61" s="17" t="s">
        <v>147</v>
      </c>
      <c r="Q61" s="17" t="s">
        <v>147</v>
      </c>
      <c r="R61" s="17" t="s">
        <v>147</v>
      </c>
      <c r="S61" s="17" t="s">
        <v>147</v>
      </c>
      <c r="T61" s="17" t="s">
        <v>147</v>
      </c>
      <c r="U61" s="17" t="s">
        <v>147</v>
      </c>
      <c r="V61" s="17" t="s">
        <v>147</v>
      </c>
      <c r="W61" s="17" t="s">
        <v>147</v>
      </c>
      <c r="X61" s="17" t="s">
        <v>147</v>
      </c>
      <c r="Y61" s="17" t="s">
        <v>147</v>
      </c>
    </row>
    <row r="62" spans="2:25" ht="30" customHeight="1">
      <c r="B62" s="49">
        <v>69</v>
      </c>
      <c r="C62" s="3" t="s">
        <v>19</v>
      </c>
      <c r="D62" s="44" t="s">
        <v>15</v>
      </c>
      <c r="E62" s="17" t="s">
        <v>147</v>
      </c>
      <c r="F62" s="17" t="s">
        <v>147</v>
      </c>
      <c r="G62" s="17" t="s">
        <v>147</v>
      </c>
      <c r="H62" s="17" t="s">
        <v>147</v>
      </c>
      <c r="I62" s="17" t="s">
        <v>147</v>
      </c>
      <c r="J62" s="17" t="s">
        <v>147</v>
      </c>
      <c r="K62" s="17" t="s">
        <v>147</v>
      </c>
      <c r="L62" s="17" t="s">
        <v>147</v>
      </c>
      <c r="M62" s="17" t="s">
        <v>147</v>
      </c>
      <c r="N62" s="17" t="s">
        <v>147</v>
      </c>
      <c r="O62" s="17" t="s">
        <v>147</v>
      </c>
      <c r="P62" s="17" t="s">
        <v>147</v>
      </c>
      <c r="Q62" s="17" t="s">
        <v>147</v>
      </c>
      <c r="R62" s="17" t="s">
        <v>147</v>
      </c>
      <c r="S62" s="17" t="s">
        <v>147</v>
      </c>
      <c r="T62" s="17" t="s">
        <v>147</v>
      </c>
      <c r="U62" s="17" t="s">
        <v>147</v>
      </c>
      <c r="V62" s="17" t="s">
        <v>147</v>
      </c>
      <c r="W62" s="17" t="s">
        <v>147</v>
      </c>
      <c r="X62" s="17" t="s">
        <v>147</v>
      </c>
      <c r="Y62" s="17" t="s">
        <v>147</v>
      </c>
    </row>
    <row r="63" spans="2:25" ht="27.75" customHeight="1">
      <c r="B63" s="65"/>
      <c r="C63" s="7" t="s">
        <v>51</v>
      </c>
      <c r="D63" s="4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2:25" ht="25.5" customHeight="1">
      <c r="B64" s="43">
        <v>70</v>
      </c>
      <c r="C64" s="3" t="s">
        <v>18</v>
      </c>
      <c r="D64" s="44" t="s">
        <v>15</v>
      </c>
      <c r="E64" s="17" t="s">
        <v>147</v>
      </c>
      <c r="F64" s="17" t="s">
        <v>147</v>
      </c>
      <c r="G64" s="17" t="s">
        <v>147</v>
      </c>
      <c r="H64" s="17" t="s">
        <v>147</v>
      </c>
      <c r="I64" s="17" t="s">
        <v>147</v>
      </c>
      <c r="J64" s="17" t="s">
        <v>147</v>
      </c>
      <c r="K64" s="17" t="s">
        <v>147</v>
      </c>
      <c r="L64" s="17" t="s">
        <v>147</v>
      </c>
      <c r="M64" s="17" t="s">
        <v>147</v>
      </c>
      <c r="N64" s="17" t="s">
        <v>147</v>
      </c>
      <c r="O64" s="17" t="s">
        <v>147</v>
      </c>
      <c r="P64" s="17" t="s">
        <v>147</v>
      </c>
      <c r="Q64" s="17" t="s">
        <v>147</v>
      </c>
      <c r="R64" s="17" t="s">
        <v>147</v>
      </c>
      <c r="S64" s="17" t="s">
        <v>147</v>
      </c>
      <c r="T64" s="17" t="s">
        <v>147</v>
      </c>
      <c r="U64" s="17" t="s">
        <v>147</v>
      </c>
      <c r="V64" s="17" t="s">
        <v>147</v>
      </c>
      <c r="W64" s="17" t="s">
        <v>147</v>
      </c>
      <c r="X64" s="17" t="s">
        <v>147</v>
      </c>
      <c r="Y64" s="17" t="s">
        <v>147</v>
      </c>
    </row>
    <row r="65" spans="2:25" ht="30.75" customHeight="1">
      <c r="B65" s="43">
        <v>71</v>
      </c>
      <c r="C65" s="3" t="s">
        <v>19</v>
      </c>
      <c r="D65" s="44" t="s">
        <v>15</v>
      </c>
      <c r="E65" s="17" t="s">
        <v>147</v>
      </c>
      <c r="F65" s="17" t="s">
        <v>147</v>
      </c>
      <c r="G65" s="17" t="s">
        <v>147</v>
      </c>
      <c r="H65" s="17" t="s">
        <v>147</v>
      </c>
      <c r="I65" s="17" t="s">
        <v>147</v>
      </c>
      <c r="J65" s="17" t="s">
        <v>147</v>
      </c>
      <c r="K65" s="17" t="s">
        <v>147</v>
      </c>
      <c r="L65" s="17" t="s">
        <v>147</v>
      </c>
      <c r="M65" s="17" t="s">
        <v>147</v>
      </c>
      <c r="N65" s="17" t="s">
        <v>147</v>
      </c>
      <c r="O65" s="17" t="s">
        <v>147</v>
      </c>
      <c r="P65" s="17" t="s">
        <v>147</v>
      </c>
      <c r="Q65" s="17" t="s">
        <v>147</v>
      </c>
      <c r="R65" s="17" t="s">
        <v>147</v>
      </c>
      <c r="S65" s="17" t="s">
        <v>147</v>
      </c>
      <c r="T65" s="17" t="s">
        <v>147</v>
      </c>
      <c r="U65" s="17" t="s">
        <v>147</v>
      </c>
      <c r="V65" s="17" t="s">
        <v>147</v>
      </c>
      <c r="W65" s="17" t="s">
        <v>147</v>
      </c>
      <c r="X65" s="17" t="s">
        <v>147</v>
      </c>
      <c r="Y65" s="17" t="s">
        <v>147</v>
      </c>
    </row>
    <row r="66" spans="2:25" ht="44.25" customHeight="1">
      <c r="B66" s="46" t="s">
        <v>134</v>
      </c>
      <c r="C66" s="4" t="s">
        <v>94</v>
      </c>
      <c r="D66" s="47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ht="42.75" customHeight="1">
      <c r="B67" s="49">
        <v>72</v>
      </c>
      <c r="C67" s="3" t="s">
        <v>71</v>
      </c>
      <c r="D67" s="44" t="s">
        <v>20</v>
      </c>
      <c r="E67" s="66">
        <v>74</v>
      </c>
      <c r="F67" s="66">
        <v>77</v>
      </c>
      <c r="G67" s="66">
        <v>93</v>
      </c>
      <c r="H67" s="66">
        <v>86</v>
      </c>
      <c r="I67" s="66">
        <v>93</v>
      </c>
      <c r="J67" s="66">
        <v>95</v>
      </c>
      <c r="K67" s="66">
        <v>88</v>
      </c>
      <c r="L67" s="66">
        <v>95</v>
      </c>
      <c r="M67" s="66">
        <v>97</v>
      </c>
      <c r="N67" s="66">
        <v>89</v>
      </c>
      <c r="O67" s="66">
        <v>96</v>
      </c>
      <c r="P67" s="66">
        <v>98</v>
      </c>
      <c r="Q67" s="66">
        <v>91</v>
      </c>
      <c r="R67" s="66">
        <v>98</v>
      </c>
      <c r="S67" s="66">
        <v>101</v>
      </c>
      <c r="T67" s="66">
        <v>93</v>
      </c>
      <c r="U67" s="66">
        <v>101</v>
      </c>
      <c r="V67" s="66">
        <v>104</v>
      </c>
      <c r="W67" s="66">
        <v>95</v>
      </c>
      <c r="X67" s="66">
        <v>103</v>
      </c>
      <c r="Y67" s="66">
        <v>106</v>
      </c>
    </row>
    <row r="68" spans="2:25" ht="55.5" customHeight="1">
      <c r="B68" s="43">
        <v>72</v>
      </c>
      <c r="C68" s="3" t="s">
        <v>165</v>
      </c>
      <c r="D68" s="56" t="s">
        <v>21</v>
      </c>
      <c r="E68" s="17" t="s">
        <v>147</v>
      </c>
      <c r="F68" s="17" t="s">
        <v>147</v>
      </c>
      <c r="G68" s="17" t="s">
        <v>147</v>
      </c>
      <c r="H68" s="17" t="s">
        <v>147</v>
      </c>
      <c r="I68" s="17" t="s">
        <v>147</v>
      </c>
      <c r="J68" s="17" t="s">
        <v>147</v>
      </c>
      <c r="K68" s="17" t="s">
        <v>147</v>
      </c>
      <c r="L68" s="17" t="s">
        <v>147</v>
      </c>
      <c r="M68" s="17" t="s">
        <v>147</v>
      </c>
      <c r="N68" s="17" t="s">
        <v>147</v>
      </c>
      <c r="O68" s="17" t="s">
        <v>147</v>
      </c>
      <c r="P68" s="17" t="s">
        <v>147</v>
      </c>
      <c r="Q68" s="17" t="s">
        <v>147</v>
      </c>
      <c r="R68" s="17" t="s">
        <v>147</v>
      </c>
      <c r="S68" s="17" t="s">
        <v>147</v>
      </c>
      <c r="T68" s="17" t="s">
        <v>147</v>
      </c>
      <c r="U68" s="17" t="s">
        <v>147</v>
      </c>
      <c r="V68" s="17" t="s">
        <v>147</v>
      </c>
      <c r="W68" s="17" t="s">
        <v>147</v>
      </c>
      <c r="X68" s="17" t="s">
        <v>147</v>
      </c>
      <c r="Y68" s="17" t="s">
        <v>147</v>
      </c>
    </row>
    <row r="69" spans="2:25" ht="37.5" customHeight="1">
      <c r="B69" s="43">
        <v>73</v>
      </c>
      <c r="C69" s="3" t="s">
        <v>166</v>
      </c>
      <c r="D69" s="44" t="s">
        <v>22</v>
      </c>
      <c r="E69" s="17" t="s">
        <v>147</v>
      </c>
      <c r="F69" s="17" t="s">
        <v>147</v>
      </c>
      <c r="G69" s="17" t="s">
        <v>147</v>
      </c>
      <c r="H69" s="17" t="s">
        <v>147</v>
      </c>
      <c r="I69" s="17" t="s">
        <v>147</v>
      </c>
      <c r="J69" s="17" t="s">
        <v>147</v>
      </c>
      <c r="K69" s="17" t="s">
        <v>147</v>
      </c>
      <c r="L69" s="17" t="s">
        <v>147</v>
      </c>
      <c r="M69" s="17" t="s">
        <v>147</v>
      </c>
      <c r="N69" s="17" t="s">
        <v>147</v>
      </c>
      <c r="O69" s="17" t="s">
        <v>147</v>
      </c>
      <c r="P69" s="17" t="s">
        <v>147</v>
      </c>
      <c r="Q69" s="17" t="s">
        <v>147</v>
      </c>
      <c r="R69" s="17" t="s">
        <v>147</v>
      </c>
      <c r="S69" s="17" t="s">
        <v>147</v>
      </c>
      <c r="T69" s="17" t="s">
        <v>147</v>
      </c>
      <c r="U69" s="17" t="s">
        <v>147</v>
      </c>
      <c r="V69" s="17" t="s">
        <v>147</v>
      </c>
      <c r="W69" s="17" t="s">
        <v>147</v>
      </c>
      <c r="X69" s="17" t="s">
        <v>147</v>
      </c>
      <c r="Y69" s="17" t="s">
        <v>147</v>
      </c>
    </row>
    <row r="70" spans="2:25" ht="37.5" customHeight="1">
      <c r="B70" s="46" t="s">
        <v>133</v>
      </c>
      <c r="C70" s="5" t="s">
        <v>95</v>
      </c>
      <c r="D70" s="47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2:25" ht="29.25" customHeight="1">
      <c r="B71" s="43">
        <v>74</v>
      </c>
      <c r="C71" s="67" t="s">
        <v>23</v>
      </c>
      <c r="D71" s="44" t="s">
        <v>68</v>
      </c>
      <c r="E71" s="68">
        <v>0.052009</v>
      </c>
      <c r="F71" s="68">
        <v>0.194984</v>
      </c>
      <c r="G71" s="68">
        <f>(G76+G77)/1000</f>
        <v>0.2118</v>
      </c>
      <c r="H71" s="68">
        <v>0.187</v>
      </c>
      <c r="I71" s="68">
        <v>0.189</v>
      </c>
      <c r="J71" s="68">
        <v>0.197</v>
      </c>
      <c r="K71" s="68">
        <v>0.178</v>
      </c>
      <c r="L71" s="68">
        <v>0.207</v>
      </c>
      <c r="M71" s="68">
        <v>0.214</v>
      </c>
      <c r="N71" s="68">
        <v>0.183</v>
      </c>
      <c r="O71" s="68">
        <v>0.219</v>
      </c>
      <c r="P71" s="68">
        <v>0.225</v>
      </c>
      <c r="Q71" s="68">
        <v>0.191</v>
      </c>
      <c r="R71" s="68">
        <v>0.238</v>
      </c>
      <c r="S71" s="68">
        <v>0.244</v>
      </c>
      <c r="T71" s="68">
        <v>0.197</v>
      </c>
      <c r="U71" s="68">
        <v>0.259</v>
      </c>
      <c r="V71" s="68">
        <v>0.268</v>
      </c>
      <c r="W71" s="68">
        <v>0.206</v>
      </c>
      <c r="X71" s="68">
        <v>0.282</v>
      </c>
      <c r="Y71" s="68">
        <v>0.294</v>
      </c>
    </row>
    <row r="72" spans="2:25" ht="31.5" customHeight="1">
      <c r="B72" s="56">
        <v>75</v>
      </c>
      <c r="C72" s="67" t="s">
        <v>72</v>
      </c>
      <c r="D72" s="44" t="s">
        <v>60</v>
      </c>
      <c r="E72" s="63">
        <f>(E71*100)/0.009126</f>
        <v>569.8991891299584</v>
      </c>
      <c r="F72" s="63">
        <v>374.9</v>
      </c>
      <c r="G72" s="63">
        <v>107.2</v>
      </c>
      <c r="H72" s="63">
        <f>H71/G71/H73*10000</f>
        <v>84.7320925292575</v>
      </c>
      <c r="I72" s="63">
        <f>I71/G71/I73*10000</f>
        <v>85.80300719110919</v>
      </c>
      <c r="J72" s="63">
        <f>J71/H71/J73*10000</f>
        <v>101.88355278809254</v>
      </c>
      <c r="K72" s="63">
        <f aca="true" t="shared" si="1" ref="K72:Y72">K71/H71/K73*10000</f>
        <v>91.35044700134459</v>
      </c>
      <c r="L72" s="63">
        <f t="shared" si="1"/>
        <v>105.3113553113553</v>
      </c>
      <c r="M72" s="63">
        <f t="shared" si="1"/>
        <v>105.05748706418323</v>
      </c>
      <c r="N72" s="63">
        <f t="shared" si="1"/>
        <v>98.66505639543661</v>
      </c>
      <c r="O72" s="63">
        <f t="shared" si="1"/>
        <v>101.72798216276477</v>
      </c>
      <c r="P72" s="63">
        <f t="shared" si="1"/>
        <v>101.78140069301826</v>
      </c>
      <c r="Q72" s="63">
        <f t="shared" si="1"/>
        <v>99.59120677428774</v>
      </c>
      <c r="R72" s="63">
        <f t="shared" si="1"/>
        <v>104.7982633430646</v>
      </c>
      <c r="S72" s="63">
        <f t="shared" si="1"/>
        <v>105.18374824873369</v>
      </c>
      <c r="T72" s="63">
        <f t="shared" si="1"/>
        <v>98.2298678633757</v>
      </c>
      <c r="U72" s="63">
        <f t="shared" si="1"/>
        <v>105.14350667803355</v>
      </c>
      <c r="V72" s="63">
        <f t="shared" si="1"/>
        <v>106.7405885070656</v>
      </c>
      <c r="W72" s="63">
        <f t="shared" si="1"/>
        <v>99.49431771530135</v>
      </c>
      <c r="X72" s="63">
        <f t="shared" si="1"/>
        <v>105.40204151046358</v>
      </c>
      <c r="Y72" s="63">
        <f t="shared" si="1"/>
        <v>106.71351414135547</v>
      </c>
    </row>
    <row r="73" spans="2:25" ht="31.5" customHeight="1">
      <c r="B73" s="56">
        <v>76</v>
      </c>
      <c r="C73" s="3" t="s">
        <v>171</v>
      </c>
      <c r="D73" s="44" t="s">
        <v>60</v>
      </c>
      <c r="E73" s="63">
        <v>109.9</v>
      </c>
      <c r="F73" s="63">
        <v>100.8</v>
      </c>
      <c r="G73" s="63">
        <v>104</v>
      </c>
      <c r="H73" s="63">
        <v>104.2</v>
      </c>
      <c r="I73" s="63">
        <v>104</v>
      </c>
      <c r="J73" s="63">
        <v>103.4</v>
      </c>
      <c r="K73" s="63">
        <v>104.2</v>
      </c>
      <c r="L73" s="63">
        <v>104</v>
      </c>
      <c r="M73" s="63">
        <v>103.4</v>
      </c>
      <c r="N73" s="63">
        <v>104.2</v>
      </c>
      <c r="O73" s="63">
        <v>104</v>
      </c>
      <c r="P73" s="63">
        <v>103.3</v>
      </c>
      <c r="Q73" s="63">
        <v>104.8</v>
      </c>
      <c r="R73" s="63">
        <v>103.7</v>
      </c>
      <c r="S73" s="63">
        <v>103.1</v>
      </c>
      <c r="T73" s="63">
        <v>105</v>
      </c>
      <c r="U73" s="63">
        <v>103.5</v>
      </c>
      <c r="V73" s="63">
        <v>102.9</v>
      </c>
      <c r="W73" s="63">
        <v>105.1</v>
      </c>
      <c r="X73" s="63">
        <v>103.3</v>
      </c>
      <c r="Y73" s="63">
        <v>102.8</v>
      </c>
    </row>
    <row r="74" spans="2:25" ht="37.5" customHeight="1">
      <c r="B74" s="56">
        <v>77</v>
      </c>
      <c r="C74" s="32" t="s">
        <v>146</v>
      </c>
      <c r="D74" s="44" t="s">
        <v>12</v>
      </c>
      <c r="E74" s="63" t="s">
        <v>147</v>
      </c>
      <c r="F74" s="63" t="s">
        <v>147</v>
      </c>
      <c r="G74" s="63" t="s">
        <v>147</v>
      </c>
      <c r="H74" s="63" t="s">
        <v>147</v>
      </c>
      <c r="I74" s="63" t="s">
        <v>147</v>
      </c>
      <c r="J74" s="63" t="s">
        <v>147</v>
      </c>
      <c r="K74" s="63" t="s">
        <v>147</v>
      </c>
      <c r="L74" s="63" t="s">
        <v>147</v>
      </c>
      <c r="M74" s="63" t="s">
        <v>147</v>
      </c>
      <c r="N74" s="63" t="s">
        <v>147</v>
      </c>
      <c r="O74" s="63" t="s">
        <v>147</v>
      </c>
      <c r="P74" s="63" t="s">
        <v>147</v>
      </c>
      <c r="Q74" s="63" t="s">
        <v>147</v>
      </c>
      <c r="R74" s="63" t="s">
        <v>147</v>
      </c>
      <c r="S74" s="63" t="s">
        <v>147</v>
      </c>
      <c r="T74" s="63" t="s">
        <v>147</v>
      </c>
      <c r="U74" s="63" t="s">
        <v>147</v>
      </c>
      <c r="V74" s="63" t="s">
        <v>147</v>
      </c>
      <c r="W74" s="63" t="s">
        <v>147</v>
      </c>
      <c r="X74" s="63" t="s">
        <v>147</v>
      </c>
      <c r="Y74" s="63" t="s">
        <v>147</v>
      </c>
    </row>
    <row r="75" spans="2:25" ht="37.5" customHeight="1">
      <c r="B75" s="56"/>
      <c r="C75" s="9" t="s">
        <v>73</v>
      </c>
      <c r="D75" s="44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</row>
    <row r="76" spans="2:25" ht="32.25" customHeight="1">
      <c r="B76" s="56">
        <v>78</v>
      </c>
      <c r="C76" s="67" t="s">
        <v>24</v>
      </c>
      <c r="D76" s="44" t="s">
        <v>25</v>
      </c>
      <c r="E76" s="63">
        <v>3.1</v>
      </c>
      <c r="F76" s="63">
        <v>4.5</v>
      </c>
      <c r="G76" s="63">
        <v>9.7</v>
      </c>
      <c r="H76" s="63">
        <v>8.2</v>
      </c>
      <c r="I76" s="63">
        <v>7.8</v>
      </c>
      <c r="J76" s="63">
        <v>9.2</v>
      </c>
      <c r="K76" s="63">
        <v>4.2</v>
      </c>
      <c r="L76" s="63">
        <v>3.8</v>
      </c>
      <c r="M76" s="63">
        <v>5.3</v>
      </c>
      <c r="N76" s="63">
        <v>4.9</v>
      </c>
      <c r="O76" s="63">
        <v>5.1</v>
      </c>
      <c r="P76" s="63">
        <v>6.2</v>
      </c>
      <c r="Q76" s="63">
        <v>5.2</v>
      </c>
      <c r="R76" s="63">
        <v>5.6</v>
      </c>
      <c r="S76" s="63">
        <v>7.1</v>
      </c>
      <c r="T76" s="63">
        <v>4.9</v>
      </c>
      <c r="U76" s="63">
        <v>6.6</v>
      </c>
      <c r="V76" s="63">
        <v>7.3</v>
      </c>
      <c r="W76" s="63">
        <v>5.2</v>
      </c>
      <c r="X76" s="63">
        <v>6.9</v>
      </c>
      <c r="Y76" s="63">
        <v>7.6</v>
      </c>
    </row>
    <row r="77" spans="2:25" ht="31.5" customHeight="1">
      <c r="B77" s="56">
        <v>79</v>
      </c>
      <c r="C77" s="67" t="s">
        <v>74</v>
      </c>
      <c r="D77" s="44" t="s">
        <v>25</v>
      </c>
      <c r="E77" s="63">
        <v>48.9</v>
      </c>
      <c r="F77" s="63">
        <f>F81+F85</f>
        <v>190.484</v>
      </c>
      <c r="G77" s="63">
        <f>G81+G85</f>
        <v>202.1</v>
      </c>
      <c r="H77" s="63">
        <v>178.8</v>
      </c>
      <c r="I77" s="63">
        <v>181.2</v>
      </c>
      <c r="J77" s="63">
        <v>187.8</v>
      </c>
      <c r="K77" s="63">
        <v>173.8</v>
      </c>
      <c r="L77" s="63">
        <v>187.2</v>
      </c>
      <c r="M77" s="63">
        <v>198.7</v>
      </c>
      <c r="N77" s="63">
        <v>178.1</v>
      </c>
      <c r="O77" s="63">
        <v>188.9</v>
      </c>
      <c r="P77" s="63">
        <v>208.8</v>
      </c>
      <c r="Q77" s="63">
        <v>185.8</v>
      </c>
      <c r="R77" s="63">
        <v>195.4</v>
      </c>
      <c r="S77" s="63">
        <v>209.9</v>
      </c>
      <c r="T77" s="63">
        <v>192.1</v>
      </c>
      <c r="U77" s="63">
        <v>204.4</v>
      </c>
      <c r="V77" s="63">
        <v>214.7</v>
      </c>
      <c r="W77" s="63">
        <v>200.8</v>
      </c>
      <c r="X77" s="63">
        <v>216.1</v>
      </c>
      <c r="Y77" s="63">
        <v>226.4</v>
      </c>
    </row>
    <row r="78" spans="2:25" ht="31.5" customHeight="1">
      <c r="B78" s="56">
        <v>80</v>
      </c>
      <c r="C78" s="3" t="s">
        <v>187</v>
      </c>
      <c r="D78" s="44" t="s">
        <v>25</v>
      </c>
      <c r="E78" s="63" t="s">
        <v>147</v>
      </c>
      <c r="F78" s="63" t="s">
        <v>147</v>
      </c>
      <c r="G78" s="63" t="s">
        <v>147</v>
      </c>
      <c r="H78" s="63" t="s">
        <v>147</v>
      </c>
      <c r="I78" s="63" t="s">
        <v>147</v>
      </c>
      <c r="J78" s="63" t="s">
        <v>147</v>
      </c>
      <c r="K78" s="63" t="s">
        <v>147</v>
      </c>
      <c r="L78" s="63" t="s">
        <v>147</v>
      </c>
      <c r="M78" s="63" t="s">
        <v>147</v>
      </c>
      <c r="N78" s="63" t="s">
        <v>147</v>
      </c>
      <c r="O78" s="63" t="s">
        <v>147</v>
      </c>
      <c r="P78" s="63" t="s">
        <v>147</v>
      </c>
      <c r="Q78" s="63" t="s">
        <v>147</v>
      </c>
      <c r="R78" s="63" t="s">
        <v>147</v>
      </c>
      <c r="S78" s="63" t="s">
        <v>147</v>
      </c>
      <c r="T78" s="63" t="s">
        <v>147</v>
      </c>
      <c r="U78" s="63" t="s">
        <v>147</v>
      </c>
      <c r="V78" s="63" t="s">
        <v>147</v>
      </c>
      <c r="W78" s="63" t="s">
        <v>147</v>
      </c>
      <c r="X78" s="63" t="s">
        <v>147</v>
      </c>
      <c r="Y78" s="63" t="s">
        <v>147</v>
      </c>
    </row>
    <row r="79" spans="2:25" ht="31.5" customHeight="1">
      <c r="B79" s="56">
        <v>81</v>
      </c>
      <c r="C79" s="3" t="s">
        <v>186</v>
      </c>
      <c r="D79" s="44" t="s">
        <v>25</v>
      </c>
      <c r="E79" s="63" t="s">
        <v>147</v>
      </c>
      <c r="F79" s="63" t="s">
        <v>147</v>
      </c>
      <c r="G79" s="63" t="s">
        <v>147</v>
      </c>
      <c r="H79" s="63" t="s">
        <v>147</v>
      </c>
      <c r="I79" s="63" t="s">
        <v>147</v>
      </c>
      <c r="J79" s="63" t="s">
        <v>147</v>
      </c>
      <c r="K79" s="63" t="s">
        <v>147</v>
      </c>
      <c r="L79" s="63" t="s">
        <v>147</v>
      </c>
      <c r="M79" s="63" t="s">
        <v>147</v>
      </c>
      <c r="N79" s="63" t="s">
        <v>147</v>
      </c>
      <c r="O79" s="63" t="s">
        <v>147</v>
      </c>
      <c r="P79" s="63" t="s">
        <v>147</v>
      </c>
      <c r="Q79" s="63" t="s">
        <v>147</v>
      </c>
      <c r="R79" s="63" t="s">
        <v>147</v>
      </c>
      <c r="S79" s="63" t="s">
        <v>147</v>
      </c>
      <c r="T79" s="63" t="s">
        <v>147</v>
      </c>
      <c r="U79" s="63" t="s">
        <v>147</v>
      </c>
      <c r="V79" s="63" t="s">
        <v>147</v>
      </c>
      <c r="W79" s="63" t="s">
        <v>147</v>
      </c>
      <c r="X79" s="63" t="s">
        <v>147</v>
      </c>
      <c r="Y79" s="63" t="s">
        <v>147</v>
      </c>
    </row>
    <row r="80" spans="2:25" ht="31.5" customHeight="1">
      <c r="B80" s="56">
        <v>82</v>
      </c>
      <c r="C80" s="3" t="s">
        <v>26</v>
      </c>
      <c r="D80" s="44" t="s">
        <v>25</v>
      </c>
      <c r="E80" s="63" t="s">
        <v>147</v>
      </c>
      <c r="F80" s="63" t="s">
        <v>147</v>
      </c>
      <c r="G80" s="63" t="s">
        <v>147</v>
      </c>
      <c r="H80" s="63" t="s">
        <v>147</v>
      </c>
      <c r="I80" s="63" t="s">
        <v>147</v>
      </c>
      <c r="J80" s="63" t="s">
        <v>147</v>
      </c>
      <c r="K80" s="63" t="s">
        <v>147</v>
      </c>
      <c r="L80" s="63" t="s">
        <v>147</v>
      </c>
      <c r="M80" s="63" t="s">
        <v>147</v>
      </c>
      <c r="N80" s="63" t="s">
        <v>147</v>
      </c>
      <c r="O80" s="63" t="s">
        <v>147</v>
      </c>
      <c r="P80" s="63" t="s">
        <v>147</v>
      </c>
      <c r="Q80" s="63" t="s">
        <v>147</v>
      </c>
      <c r="R80" s="63" t="s">
        <v>147</v>
      </c>
      <c r="S80" s="63" t="s">
        <v>147</v>
      </c>
      <c r="T80" s="63" t="s">
        <v>147</v>
      </c>
      <c r="U80" s="63" t="s">
        <v>147</v>
      </c>
      <c r="V80" s="63" t="s">
        <v>147</v>
      </c>
      <c r="W80" s="63" t="s">
        <v>147</v>
      </c>
      <c r="X80" s="63" t="s">
        <v>147</v>
      </c>
      <c r="Y80" s="63" t="s">
        <v>147</v>
      </c>
    </row>
    <row r="81" spans="2:25" ht="31.5" customHeight="1">
      <c r="B81" s="56">
        <v>83</v>
      </c>
      <c r="C81" s="3" t="s">
        <v>75</v>
      </c>
      <c r="D81" s="44" t="s">
        <v>25</v>
      </c>
      <c r="E81" s="63">
        <v>43</v>
      </c>
      <c r="F81" s="63">
        <f>F83+F84</f>
        <v>187</v>
      </c>
      <c r="G81" s="63">
        <v>198</v>
      </c>
      <c r="H81" s="63">
        <v>175</v>
      </c>
      <c r="I81" s="63">
        <v>176.9</v>
      </c>
      <c r="J81" s="63">
        <v>182.6</v>
      </c>
      <c r="K81" s="63">
        <v>170.6</v>
      </c>
      <c r="L81" s="63">
        <v>184.4</v>
      </c>
      <c r="M81" s="63">
        <v>196.8</v>
      </c>
      <c r="N81" s="63">
        <v>175.2</v>
      </c>
      <c r="O81" s="63">
        <v>185.5</v>
      </c>
      <c r="P81" s="63">
        <v>205.7</v>
      </c>
      <c r="Q81" s="63">
        <v>181.3</v>
      </c>
      <c r="R81" s="63">
        <v>191.5</v>
      </c>
      <c r="S81" s="63">
        <v>204.6</v>
      </c>
      <c r="T81" s="63">
        <v>188.5</v>
      </c>
      <c r="U81" s="63">
        <v>199.8</v>
      </c>
      <c r="V81" s="63">
        <v>211</v>
      </c>
      <c r="W81" s="63">
        <v>195.7</v>
      </c>
      <c r="X81" s="63">
        <v>211.4</v>
      </c>
      <c r="Y81" s="63">
        <v>220.6</v>
      </c>
    </row>
    <row r="82" spans="2:25" ht="31.5" customHeight="1">
      <c r="B82" s="56">
        <v>84</v>
      </c>
      <c r="C82" s="67" t="s">
        <v>183</v>
      </c>
      <c r="D82" s="44" t="s">
        <v>25</v>
      </c>
      <c r="E82" s="63" t="s">
        <v>147</v>
      </c>
      <c r="F82" s="63" t="s">
        <v>147</v>
      </c>
      <c r="G82" s="63" t="s">
        <v>147</v>
      </c>
      <c r="H82" s="63" t="s">
        <v>147</v>
      </c>
      <c r="I82" s="63" t="s">
        <v>147</v>
      </c>
      <c r="J82" s="63" t="s">
        <v>147</v>
      </c>
      <c r="K82" s="63" t="s">
        <v>147</v>
      </c>
      <c r="L82" s="63" t="s">
        <v>147</v>
      </c>
      <c r="M82" s="63" t="s">
        <v>147</v>
      </c>
      <c r="N82" s="63" t="s">
        <v>147</v>
      </c>
      <c r="O82" s="63" t="s">
        <v>147</v>
      </c>
      <c r="P82" s="63" t="s">
        <v>147</v>
      </c>
      <c r="Q82" s="63" t="s">
        <v>147</v>
      </c>
      <c r="R82" s="63" t="s">
        <v>147</v>
      </c>
      <c r="S82" s="63" t="s">
        <v>147</v>
      </c>
      <c r="T82" s="63" t="s">
        <v>147</v>
      </c>
      <c r="U82" s="63" t="s">
        <v>147</v>
      </c>
      <c r="V82" s="63" t="s">
        <v>147</v>
      </c>
      <c r="W82" s="63" t="s">
        <v>147</v>
      </c>
      <c r="X82" s="63" t="s">
        <v>147</v>
      </c>
      <c r="Y82" s="63" t="s">
        <v>147</v>
      </c>
    </row>
    <row r="83" spans="2:25" ht="26.25" customHeight="1">
      <c r="B83" s="56">
        <v>85</v>
      </c>
      <c r="C83" s="67" t="s">
        <v>184</v>
      </c>
      <c r="D83" s="44" t="s">
        <v>25</v>
      </c>
      <c r="E83" s="63">
        <v>33.179</v>
      </c>
      <c r="F83" s="63">
        <v>110.89</v>
      </c>
      <c r="G83" s="63">
        <v>117</v>
      </c>
      <c r="H83" s="63">
        <v>96.3</v>
      </c>
      <c r="I83" s="63">
        <v>110</v>
      </c>
      <c r="J83" s="63">
        <v>97.6</v>
      </c>
      <c r="K83" s="63">
        <v>106.4</v>
      </c>
      <c r="L83" s="63">
        <v>110.6</v>
      </c>
      <c r="M83" s="63">
        <v>127.9</v>
      </c>
      <c r="N83" s="63">
        <v>103.2</v>
      </c>
      <c r="O83" s="63">
        <v>107.6</v>
      </c>
      <c r="P83" s="63">
        <v>117.2</v>
      </c>
      <c r="Q83" s="63">
        <v>101.5</v>
      </c>
      <c r="R83" s="63">
        <v>105.3</v>
      </c>
      <c r="S83" s="63">
        <v>118.7</v>
      </c>
      <c r="T83" s="63">
        <v>113.1</v>
      </c>
      <c r="U83" s="63">
        <v>111.9</v>
      </c>
      <c r="V83" s="63">
        <v>126.6</v>
      </c>
      <c r="W83" s="63">
        <v>109.6</v>
      </c>
      <c r="X83" s="63">
        <v>122.6</v>
      </c>
      <c r="Y83" s="63">
        <v>121.3</v>
      </c>
    </row>
    <row r="84" spans="2:25" ht="31.5" customHeight="1">
      <c r="B84" s="56">
        <v>86</v>
      </c>
      <c r="C84" s="67" t="s">
        <v>185</v>
      </c>
      <c r="D84" s="44" t="s">
        <v>25</v>
      </c>
      <c r="E84" s="63">
        <v>9.821</v>
      </c>
      <c r="F84" s="63">
        <v>76.11</v>
      </c>
      <c r="G84" s="63">
        <v>81</v>
      </c>
      <c r="H84" s="63">
        <v>78.7</v>
      </c>
      <c r="I84" s="63">
        <v>66.9</v>
      </c>
      <c r="J84" s="63">
        <v>85</v>
      </c>
      <c r="K84" s="63">
        <v>64.2</v>
      </c>
      <c r="L84" s="63">
        <v>73.8</v>
      </c>
      <c r="M84" s="63">
        <v>68.9</v>
      </c>
      <c r="N84" s="63">
        <v>72</v>
      </c>
      <c r="O84" s="63">
        <v>77.9</v>
      </c>
      <c r="P84" s="63">
        <v>88.5</v>
      </c>
      <c r="Q84" s="63">
        <v>79.8</v>
      </c>
      <c r="R84" s="63">
        <v>86.2</v>
      </c>
      <c r="S84" s="63">
        <v>85.9</v>
      </c>
      <c r="T84" s="63">
        <v>75.4</v>
      </c>
      <c r="U84" s="63">
        <v>87.9</v>
      </c>
      <c r="V84" s="63">
        <v>84.4</v>
      </c>
      <c r="W84" s="63">
        <v>86.1</v>
      </c>
      <c r="X84" s="63">
        <v>88.8</v>
      </c>
      <c r="Y84" s="63">
        <v>99.3</v>
      </c>
    </row>
    <row r="85" spans="2:25" ht="31.5" customHeight="1">
      <c r="B85" s="56">
        <v>87</v>
      </c>
      <c r="C85" s="3" t="s">
        <v>27</v>
      </c>
      <c r="D85" s="44" t="s">
        <v>25</v>
      </c>
      <c r="E85" s="63">
        <v>5.9</v>
      </c>
      <c r="F85" s="63">
        <v>3.484</v>
      </c>
      <c r="G85" s="63">
        <v>4.1</v>
      </c>
      <c r="H85" s="63">
        <v>3.8</v>
      </c>
      <c r="I85" s="63">
        <v>4.3</v>
      </c>
      <c r="J85" s="63">
        <v>5.2</v>
      </c>
      <c r="K85" s="63">
        <v>3.2</v>
      </c>
      <c r="L85" s="63">
        <v>2.8</v>
      </c>
      <c r="M85" s="63">
        <v>1.9</v>
      </c>
      <c r="N85" s="63">
        <v>2.9</v>
      </c>
      <c r="O85" s="63">
        <v>3.4</v>
      </c>
      <c r="P85" s="63">
        <v>3.1</v>
      </c>
      <c r="Q85" s="63">
        <v>4.5</v>
      </c>
      <c r="R85" s="63">
        <v>3.9</v>
      </c>
      <c r="S85" s="63">
        <v>5.3</v>
      </c>
      <c r="T85" s="63">
        <v>3.6</v>
      </c>
      <c r="U85" s="63">
        <v>4.6</v>
      </c>
      <c r="V85" s="63">
        <v>3.7</v>
      </c>
      <c r="W85" s="63">
        <v>5.1</v>
      </c>
      <c r="X85" s="63">
        <v>4.7</v>
      </c>
      <c r="Y85" s="63">
        <v>5.8</v>
      </c>
    </row>
    <row r="86" spans="2:25" ht="47.25" customHeight="1">
      <c r="B86" s="69" t="s">
        <v>141</v>
      </c>
      <c r="C86" s="70" t="s">
        <v>96</v>
      </c>
      <c r="D86" s="44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2:25" ht="37.5" customHeight="1">
      <c r="B87" s="56">
        <v>88</v>
      </c>
      <c r="C87" s="9" t="s">
        <v>76</v>
      </c>
      <c r="D87" s="44" t="s">
        <v>6</v>
      </c>
      <c r="E87" s="58">
        <f>E88+E101</f>
        <v>546.408</v>
      </c>
      <c r="F87" s="58">
        <f aca="true" t="shared" si="2" ref="F87:Y87">F88+F101</f>
        <v>373.653</v>
      </c>
      <c r="G87" s="58">
        <f t="shared" si="2"/>
        <v>527.319</v>
      </c>
      <c r="H87" s="58">
        <f t="shared" si="2"/>
        <v>581.7957808399999</v>
      </c>
      <c r="I87" s="58">
        <f t="shared" si="2"/>
        <v>590.26316549</v>
      </c>
      <c r="J87" s="58">
        <f t="shared" si="2"/>
        <v>592.2493068399999</v>
      </c>
      <c r="K87" s="58">
        <f t="shared" si="2"/>
        <v>403.18232661</v>
      </c>
      <c r="L87" s="58">
        <f t="shared" si="2"/>
        <v>404.01784582</v>
      </c>
      <c r="M87" s="58">
        <f t="shared" si="2"/>
        <v>412.94635661</v>
      </c>
      <c r="N87" s="58">
        <f t="shared" si="2"/>
        <v>506.44460793</v>
      </c>
      <c r="O87" s="58">
        <f t="shared" si="2"/>
        <v>512.7762715700001</v>
      </c>
      <c r="P87" s="58">
        <f t="shared" si="2"/>
        <v>521.0728189600001</v>
      </c>
      <c r="Q87" s="58">
        <f t="shared" si="2"/>
        <v>420.07416039232</v>
      </c>
      <c r="R87" s="58">
        <f t="shared" si="2"/>
        <v>427.16124405472</v>
      </c>
      <c r="S87" s="58">
        <f t="shared" si="2"/>
        <v>430.7442</v>
      </c>
      <c r="T87" s="58">
        <f t="shared" si="2"/>
        <v>420.37132924369735</v>
      </c>
      <c r="U87" s="58">
        <f t="shared" si="2"/>
        <v>428.37525764068994</v>
      </c>
      <c r="V87" s="58">
        <f t="shared" si="2"/>
        <v>435.5661804897998</v>
      </c>
      <c r="W87" s="58">
        <f t="shared" si="2"/>
        <v>425.58946912100816</v>
      </c>
      <c r="X87" s="58">
        <f t="shared" si="2"/>
        <v>434.57044217339546</v>
      </c>
      <c r="Y87" s="58">
        <f t="shared" si="2"/>
        <v>439.8905717386162</v>
      </c>
    </row>
    <row r="88" spans="2:25" ht="37.5" customHeight="1">
      <c r="B88" s="43">
        <v>89</v>
      </c>
      <c r="C88" s="9" t="s">
        <v>98</v>
      </c>
      <c r="D88" s="44" t="s">
        <v>28</v>
      </c>
      <c r="E88" s="58">
        <f aca="true" t="shared" si="3" ref="E88:Y88">E89+E100</f>
        <v>83.64099999999999</v>
      </c>
      <c r="F88" s="58">
        <f t="shared" si="3"/>
        <v>81.1</v>
      </c>
      <c r="G88" s="58">
        <f t="shared" si="3"/>
        <v>91.023</v>
      </c>
      <c r="H88" s="58">
        <f t="shared" si="3"/>
        <v>94.476474</v>
      </c>
      <c r="I88" s="58">
        <f t="shared" si="3"/>
        <v>102.94385865</v>
      </c>
      <c r="J88" s="58">
        <f t="shared" si="3"/>
        <v>104.92999999999999</v>
      </c>
      <c r="K88" s="58">
        <f t="shared" si="3"/>
        <v>91.64652000000001</v>
      </c>
      <c r="L88" s="58">
        <f t="shared" si="3"/>
        <v>92.48203920999998</v>
      </c>
      <c r="M88" s="58">
        <f t="shared" si="3"/>
        <v>101.41055000000001</v>
      </c>
      <c r="N88" s="58">
        <f t="shared" si="3"/>
        <v>92.13446432</v>
      </c>
      <c r="O88" s="58">
        <f t="shared" si="3"/>
        <v>98.46612796</v>
      </c>
      <c r="P88" s="58">
        <f t="shared" si="3"/>
        <v>106.76267535000001</v>
      </c>
      <c r="Q88" s="58">
        <f t="shared" si="3"/>
        <v>94.52996039232002</v>
      </c>
      <c r="R88" s="58">
        <f t="shared" si="3"/>
        <v>101.61704405472003</v>
      </c>
      <c r="S88" s="58">
        <f t="shared" si="3"/>
        <v>105.2</v>
      </c>
      <c r="T88" s="58">
        <f t="shared" si="3"/>
        <v>97.2713292436973</v>
      </c>
      <c r="U88" s="58">
        <f t="shared" si="3"/>
        <v>105.27525764068993</v>
      </c>
      <c r="V88" s="58">
        <f t="shared" si="3"/>
        <v>112.46618048979981</v>
      </c>
      <c r="W88" s="58">
        <f t="shared" si="3"/>
        <v>100.18946912100822</v>
      </c>
      <c r="X88" s="58">
        <f t="shared" si="3"/>
        <v>109.17044217339546</v>
      </c>
      <c r="Y88" s="58">
        <f t="shared" si="3"/>
        <v>114.49057173861621</v>
      </c>
    </row>
    <row r="89" spans="2:25" ht="37.5" customHeight="1">
      <c r="B89" s="43">
        <v>90</v>
      </c>
      <c r="C89" s="9" t="s">
        <v>99</v>
      </c>
      <c r="D89" s="44" t="s">
        <v>28</v>
      </c>
      <c r="E89" s="58">
        <f>E90+E91+E92+E93+E94+E95+E96+E97+E98+E99</f>
        <v>65.711</v>
      </c>
      <c r="F89" s="58">
        <v>60.9</v>
      </c>
      <c r="G89" s="58">
        <f aca="true" t="shared" si="4" ref="G89:W89">G90+G91+G92+G93+G94+G95+G96+G97+G98+G99</f>
        <v>70.318</v>
      </c>
      <c r="H89" s="58">
        <f t="shared" si="4"/>
        <v>72.176474</v>
      </c>
      <c r="I89" s="58">
        <f t="shared" si="4"/>
        <v>75.31789404999999</v>
      </c>
      <c r="J89" s="58">
        <f t="shared" si="4"/>
        <v>77.13</v>
      </c>
      <c r="K89" s="58">
        <f t="shared" si="4"/>
        <v>74.24652</v>
      </c>
      <c r="L89" s="58">
        <f t="shared" si="4"/>
        <v>74.96289404999999</v>
      </c>
      <c r="M89" s="58">
        <f t="shared" si="4"/>
        <v>81.21055000000001</v>
      </c>
      <c r="N89" s="58">
        <f t="shared" si="4"/>
        <v>75.43446432</v>
      </c>
      <c r="O89" s="58">
        <f t="shared" si="4"/>
        <v>80.96521405</v>
      </c>
      <c r="P89" s="58">
        <f t="shared" si="4"/>
        <v>85.81527535000001</v>
      </c>
      <c r="Q89" s="58">
        <f t="shared" si="4"/>
        <v>77.39576039232001</v>
      </c>
      <c r="R89" s="58">
        <f t="shared" si="4"/>
        <v>83.55610089960003</v>
      </c>
      <c r="S89" s="58">
        <v>86</v>
      </c>
      <c r="T89" s="58">
        <f t="shared" si="4"/>
        <v>79.64023744369729</v>
      </c>
      <c r="U89" s="58">
        <f t="shared" si="4"/>
        <v>86.56412053198561</v>
      </c>
      <c r="V89" s="58">
        <f t="shared" si="4"/>
        <v>92.45978048979981</v>
      </c>
      <c r="W89" s="58">
        <f t="shared" si="4"/>
        <v>82.02944456700821</v>
      </c>
      <c r="X89" s="58">
        <f>X90+X91+X92+X93+X94+X95+X96+X97+X98+X99</f>
        <v>89.76699299166907</v>
      </c>
      <c r="Y89" s="58">
        <f>Y90+Y91+Y92+Y93+Y94+Y95+Y96+Y97+Y98+Y99</f>
        <v>94.12405653861622</v>
      </c>
    </row>
    <row r="90" spans="2:25" ht="29.25" customHeight="1">
      <c r="B90" s="43">
        <v>91</v>
      </c>
      <c r="C90" s="6" t="s">
        <v>103</v>
      </c>
      <c r="D90" s="44" t="s">
        <v>28</v>
      </c>
      <c r="E90" s="58">
        <v>0.26</v>
      </c>
      <c r="F90" s="58">
        <v>0.517</v>
      </c>
      <c r="G90" s="58">
        <v>0.5</v>
      </c>
      <c r="H90" s="58">
        <v>0.55</v>
      </c>
      <c r="I90" s="58">
        <v>0.55</v>
      </c>
      <c r="J90" s="58">
        <v>0.68</v>
      </c>
      <c r="K90" s="58">
        <v>0.115</v>
      </c>
      <c r="L90" s="58">
        <v>0.115</v>
      </c>
      <c r="M90" s="58">
        <v>0.25</v>
      </c>
      <c r="N90" s="58">
        <f>K90*101.6%</f>
        <v>0.11684000000000001</v>
      </c>
      <c r="O90" s="58">
        <v>0.115</v>
      </c>
      <c r="P90" s="58">
        <f>M90*103.7%</f>
        <v>0.25925</v>
      </c>
      <c r="Q90" s="58">
        <f>N90*102.6%</f>
        <v>0.11987784000000001</v>
      </c>
      <c r="R90" s="58">
        <f>O90*103.2%</f>
        <v>0.11868000000000001</v>
      </c>
      <c r="S90" s="58">
        <f>P90*103.4%</f>
        <v>0.2680645</v>
      </c>
      <c r="T90" s="58">
        <f>Q90*102.9%</f>
        <v>0.12335429736000003</v>
      </c>
      <c r="U90" s="58">
        <f>R90*103.6%</f>
        <v>0.12295248000000002</v>
      </c>
      <c r="V90" s="58">
        <f>S90*104.2%</f>
        <v>0.279323209</v>
      </c>
      <c r="W90" s="58">
        <f>T90*103%</f>
        <v>0.12705492628080003</v>
      </c>
      <c r="X90" s="58">
        <f>U90*103.7%</f>
        <v>0.12750172176000002</v>
      </c>
      <c r="Y90" s="58">
        <f>V90*101.8%</f>
        <v>0.284351026762</v>
      </c>
    </row>
    <row r="91" spans="2:25" ht="29.25" customHeight="1">
      <c r="B91" s="43">
        <v>92</v>
      </c>
      <c r="C91" s="6" t="s">
        <v>104</v>
      </c>
      <c r="D91" s="44" t="s">
        <v>28</v>
      </c>
      <c r="E91" s="58">
        <v>51.988</v>
      </c>
      <c r="F91" s="58">
        <v>44.314</v>
      </c>
      <c r="G91" s="58">
        <v>51.5</v>
      </c>
      <c r="H91" s="58">
        <v>53.4</v>
      </c>
      <c r="I91" s="58">
        <v>54.5</v>
      </c>
      <c r="J91" s="58">
        <v>55</v>
      </c>
      <c r="K91" s="58">
        <f aca="true" t="shared" si="5" ref="K91:K98">H91*103.8%</f>
        <v>55.4292</v>
      </c>
      <c r="L91" s="58">
        <v>55.75</v>
      </c>
      <c r="M91" s="58">
        <f aca="true" t="shared" si="6" ref="M91:M99">J91*105.9%</f>
        <v>58.24500000000001</v>
      </c>
      <c r="N91" s="58">
        <f aca="true" t="shared" si="7" ref="N91:N99">K91*101.6%</f>
        <v>56.3160672</v>
      </c>
      <c r="O91" s="58">
        <v>61.35</v>
      </c>
      <c r="P91" s="58">
        <v>62</v>
      </c>
      <c r="Q91" s="58">
        <f aca="true" t="shared" si="8" ref="Q91:Q100">N91*102.6%</f>
        <v>57.7802849472</v>
      </c>
      <c r="R91" s="58">
        <f aca="true" t="shared" si="9" ref="R91:R100">O91*103.2%</f>
        <v>63.3132</v>
      </c>
      <c r="S91" s="58">
        <f aca="true" t="shared" si="10" ref="S91:S99">P91*103.4%</f>
        <v>64.108</v>
      </c>
      <c r="T91" s="58">
        <f aca="true" t="shared" si="11" ref="T91:T100">Q91*102.9%</f>
        <v>59.45591321066881</v>
      </c>
      <c r="U91" s="58">
        <f aca="true" t="shared" si="12" ref="U91:U100">R91*103.6%</f>
        <v>65.59247520000001</v>
      </c>
      <c r="V91" s="58">
        <f aca="true" t="shared" si="13" ref="V91:V100">S91*104.2%</f>
        <v>66.80053600000001</v>
      </c>
      <c r="W91" s="58">
        <f aca="true" t="shared" si="14" ref="W91:W100">T91*103%</f>
        <v>61.23959060698888</v>
      </c>
      <c r="X91" s="58">
        <f aca="true" t="shared" si="15" ref="X91:X100">U91*103.7%</f>
        <v>68.01939678240001</v>
      </c>
      <c r="Y91" s="58">
        <f aca="true" t="shared" si="16" ref="Y91:Y100">V91*101.8%</f>
        <v>68.00294564800001</v>
      </c>
    </row>
    <row r="92" spans="2:25" ht="29.25" customHeight="1">
      <c r="B92" s="43">
        <v>93</v>
      </c>
      <c r="C92" s="6" t="s">
        <v>105</v>
      </c>
      <c r="D92" s="44" t="s">
        <v>28</v>
      </c>
      <c r="E92" s="58">
        <v>0</v>
      </c>
      <c r="F92" s="58">
        <v>0</v>
      </c>
      <c r="G92" s="58">
        <v>0</v>
      </c>
      <c r="H92" s="58">
        <f aca="true" t="shared" si="17" ref="H92:H98">G92*101.3%</f>
        <v>0</v>
      </c>
      <c r="I92" s="58">
        <f aca="true" t="shared" si="18" ref="I92:I98">G92*102.4%</f>
        <v>0</v>
      </c>
      <c r="J92" s="58">
        <f aca="true" t="shared" si="19" ref="J92:J98">G92*103.7%</f>
        <v>0</v>
      </c>
      <c r="K92" s="58">
        <f t="shared" si="5"/>
        <v>0</v>
      </c>
      <c r="L92" s="58">
        <f>I92*104.7%</f>
        <v>0</v>
      </c>
      <c r="M92" s="58">
        <f t="shared" si="6"/>
        <v>0</v>
      </c>
      <c r="N92" s="58">
        <f t="shared" si="7"/>
        <v>0</v>
      </c>
      <c r="O92" s="58">
        <f aca="true" t="shared" si="20" ref="O92:O99">L92*102.4%</f>
        <v>0</v>
      </c>
      <c r="P92" s="58">
        <f aca="true" t="shared" si="21" ref="P92:P100">M92*103.7%</f>
        <v>0</v>
      </c>
      <c r="Q92" s="58">
        <f t="shared" si="8"/>
        <v>0</v>
      </c>
      <c r="R92" s="58">
        <f t="shared" si="9"/>
        <v>0</v>
      </c>
      <c r="S92" s="58">
        <f t="shared" si="10"/>
        <v>0</v>
      </c>
      <c r="T92" s="58">
        <f t="shared" si="11"/>
        <v>0</v>
      </c>
      <c r="U92" s="58">
        <f t="shared" si="12"/>
        <v>0</v>
      </c>
      <c r="V92" s="58">
        <f t="shared" si="13"/>
        <v>0</v>
      </c>
      <c r="W92" s="58">
        <f t="shared" si="14"/>
        <v>0</v>
      </c>
      <c r="X92" s="58">
        <f t="shared" si="15"/>
        <v>0</v>
      </c>
      <c r="Y92" s="58">
        <f t="shared" si="16"/>
        <v>0</v>
      </c>
    </row>
    <row r="93" spans="2:25" ht="29.25" customHeight="1">
      <c r="B93" s="43">
        <v>94</v>
      </c>
      <c r="C93" s="6" t="s">
        <v>106</v>
      </c>
      <c r="D93" s="44" t="s">
        <v>28</v>
      </c>
      <c r="E93" s="58">
        <v>4.108</v>
      </c>
      <c r="F93" s="58">
        <v>3.216</v>
      </c>
      <c r="G93" s="58">
        <v>3.238</v>
      </c>
      <c r="H93" s="58">
        <f t="shared" si="17"/>
        <v>3.2800939999999996</v>
      </c>
      <c r="I93" s="58">
        <v>3.60789405</v>
      </c>
      <c r="J93" s="58">
        <v>3.7</v>
      </c>
      <c r="K93" s="58">
        <v>3.5</v>
      </c>
      <c r="L93" s="58">
        <v>3.60789405</v>
      </c>
      <c r="M93" s="58">
        <f t="shared" si="6"/>
        <v>3.918300000000001</v>
      </c>
      <c r="N93" s="58">
        <f t="shared" si="7"/>
        <v>3.556</v>
      </c>
      <c r="O93" s="58">
        <v>3.60789405</v>
      </c>
      <c r="P93" s="58">
        <f t="shared" si="21"/>
        <v>4.0632771000000005</v>
      </c>
      <c r="Q93" s="58">
        <f t="shared" si="8"/>
        <v>3.648456</v>
      </c>
      <c r="R93" s="58">
        <f t="shared" si="9"/>
        <v>3.7233466596</v>
      </c>
      <c r="S93" s="58">
        <f t="shared" si="10"/>
        <v>4.2014285214000004</v>
      </c>
      <c r="T93" s="58">
        <f t="shared" si="11"/>
        <v>3.7542612240000004</v>
      </c>
      <c r="U93" s="58">
        <f t="shared" si="12"/>
        <v>3.8573871393456005</v>
      </c>
      <c r="V93" s="58">
        <f t="shared" si="13"/>
        <v>4.377888519298801</v>
      </c>
      <c r="W93" s="58">
        <f t="shared" si="14"/>
        <v>3.8668890607200006</v>
      </c>
      <c r="X93" s="58">
        <f t="shared" si="15"/>
        <v>4.000110463501388</v>
      </c>
      <c r="Y93" s="58">
        <f t="shared" si="16"/>
        <v>4.45669051264618</v>
      </c>
    </row>
    <row r="94" spans="2:25" ht="39" customHeight="1">
      <c r="B94" s="43">
        <v>95</v>
      </c>
      <c r="C94" s="6" t="s">
        <v>107</v>
      </c>
      <c r="D94" s="44" t="s">
        <v>28</v>
      </c>
      <c r="E94" s="58">
        <v>7.251</v>
      </c>
      <c r="F94" s="58">
        <v>9.528</v>
      </c>
      <c r="G94" s="58">
        <v>11.26</v>
      </c>
      <c r="H94" s="58">
        <f t="shared" si="17"/>
        <v>11.406379999999999</v>
      </c>
      <c r="I94" s="58">
        <v>12.88</v>
      </c>
      <c r="J94" s="58">
        <v>13</v>
      </c>
      <c r="K94" s="58">
        <v>12</v>
      </c>
      <c r="L94" s="58">
        <v>12.06</v>
      </c>
      <c r="M94" s="58">
        <f t="shared" si="6"/>
        <v>13.767000000000003</v>
      </c>
      <c r="N94" s="58">
        <f t="shared" si="7"/>
        <v>12.192</v>
      </c>
      <c r="O94" s="58">
        <v>12.38</v>
      </c>
      <c r="P94" s="58">
        <f t="shared" si="21"/>
        <v>14.276379000000002</v>
      </c>
      <c r="Q94" s="58">
        <f t="shared" si="8"/>
        <v>12.508992000000001</v>
      </c>
      <c r="R94" s="58">
        <f t="shared" si="9"/>
        <v>12.77616</v>
      </c>
      <c r="S94" s="58">
        <f t="shared" si="10"/>
        <v>14.761775886000002</v>
      </c>
      <c r="T94" s="58">
        <f t="shared" si="11"/>
        <v>12.871752768000002</v>
      </c>
      <c r="U94" s="58">
        <f t="shared" si="12"/>
        <v>13.236101760000002</v>
      </c>
      <c r="V94" s="58">
        <f t="shared" si="13"/>
        <v>15.381770473212002</v>
      </c>
      <c r="W94" s="58">
        <f t="shared" si="14"/>
        <v>13.257905351040003</v>
      </c>
      <c r="X94" s="58">
        <f t="shared" si="15"/>
        <v>13.725837525120001</v>
      </c>
      <c r="Y94" s="58">
        <f t="shared" si="16"/>
        <v>15.658642341729818</v>
      </c>
    </row>
    <row r="95" spans="2:25" ht="31.5" customHeight="1">
      <c r="B95" s="43">
        <v>96</v>
      </c>
      <c r="C95" s="6" t="s">
        <v>108</v>
      </c>
      <c r="D95" s="44" t="s">
        <v>28</v>
      </c>
      <c r="E95" s="58">
        <v>0.482</v>
      </c>
      <c r="F95" s="58">
        <v>0.296</v>
      </c>
      <c r="G95" s="58">
        <v>0.57</v>
      </c>
      <c r="H95" s="58">
        <v>0.24</v>
      </c>
      <c r="I95" s="58">
        <v>0.28</v>
      </c>
      <c r="J95" s="58">
        <v>0.35</v>
      </c>
      <c r="K95" s="58">
        <f t="shared" si="5"/>
        <v>0.24912</v>
      </c>
      <c r="L95" s="58">
        <v>0.28</v>
      </c>
      <c r="M95" s="58">
        <f t="shared" si="6"/>
        <v>0.37065000000000003</v>
      </c>
      <c r="N95" s="58">
        <f t="shared" si="7"/>
        <v>0.25310592</v>
      </c>
      <c r="O95" s="58">
        <f t="shared" si="20"/>
        <v>0.28672000000000003</v>
      </c>
      <c r="P95" s="58">
        <f t="shared" si="21"/>
        <v>0.38436405</v>
      </c>
      <c r="Q95" s="58">
        <f t="shared" si="8"/>
        <v>0.25968667392</v>
      </c>
      <c r="R95" s="58">
        <f t="shared" si="9"/>
        <v>0.29589504000000005</v>
      </c>
      <c r="S95" s="58">
        <f t="shared" si="10"/>
        <v>0.39743242770000003</v>
      </c>
      <c r="T95" s="58">
        <f t="shared" si="11"/>
        <v>0.26721758746368</v>
      </c>
      <c r="U95" s="58">
        <f t="shared" si="12"/>
        <v>0.30654726144000005</v>
      </c>
      <c r="V95" s="58">
        <f t="shared" si="13"/>
        <v>0.41412458966340004</v>
      </c>
      <c r="W95" s="58">
        <f t="shared" si="14"/>
        <v>0.27523411508759044</v>
      </c>
      <c r="X95" s="58">
        <f t="shared" si="15"/>
        <v>0.31788951011328004</v>
      </c>
      <c r="Y95" s="58">
        <f t="shared" si="16"/>
        <v>0.4215788322773413</v>
      </c>
    </row>
    <row r="96" spans="2:25" ht="31.5" customHeight="1">
      <c r="B96" s="43">
        <v>97</v>
      </c>
      <c r="C96" s="6" t="s">
        <v>109</v>
      </c>
      <c r="D96" s="44" t="s">
        <v>28</v>
      </c>
      <c r="E96" s="58">
        <v>0</v>
      </c>
      <c r="F96" s="58">
        <v>1.275</v>
      </c>
      <c r="G96" s="58">
        <v>1.25</v>
      </c>
      <c r="H96" s="58">
        <v>1.4</v>
      </c>
      <c r="I96" s="58">
        <v>1.5</v>
      </c>
      <c r="J96" s="58">
        <v>1.9</v>
      </c>
      <c r="K96" s="58">
        <f t="shared" si="5"/>
        <v>1.4532</v>
      </c>
      <c r="L96" s="58">
        <v>1.55</v>
      </c>
      <c r="M96" s="58">
        <f t="shared" si="6"/>
        <v>2.0121</v>
      </c>
      <c r="N96" s="58">
        <f t="shared" si="7"/>
        <v>1.4764512</v>
      </c>
      <c r="O96" s="58">
        <f t="shared" si="20"/>
        <v>1.5872000000000002</v>
      </c>
      <c r="P96" s="58">
        <f t="shared" si="21"/>
        <v>2.0865477</v>
      </c>
      <c r="Q96" s="58">
        <f t="shared" si="8"/>
        <v>1.5148389312000001</v>
      </c>
      <c r="R96" s="58">
        <f t="shared" si="9"/>
        <v>1.6379904000000003</v>
      </c>
      <c r="S96" s="58">
        <f t="shared" si="10"/>
        <v>2.1574903218</v>
      </c>
      <c r="T96" s="58">
        <f t="shared" si="11"/>
        <v>1.5587692602048004</v>
      </c>
      <c r="U96" s="58">
        <f t="shared" si="12"/>
        <v>1.6969580544000002</v>
      </c>
      <c r="V96" s="58">
        <f t="shared" si="13"/>
        <v>2.2481049153156003</v>
      </c>
      <c r="W96" s="58">
        <f t="shared" si="14"/>
        <v>1.6055323380109445</v>
      </c>
      <c r="X96" s="58">
        <f t="shared" si="15"/>
        <v>1.7597455024128001</v>
      </c>
      <c r="Y96" s="58">
        <f t="shared" si="16"/>
        <v>2.288570803791281</v>
      </c>
    </row>
    <row r="97" spans="2:25" ht="31.5" customHeight="1">
      <c r="B97" s="43">
        <v>98</v>
      </c>
      <c r="C97" s="6" t="s">
        <v>110</v>
      </c>
      <c r="D97" s="44" t="s">
        <v>28</v>
      </c>
      <c r="E97" s="58">
        <v>0</v>
      </c>
      <c r="F97" s="58">
        <v>0</v>
      </c>
      <c r="G97" s="58">
        <v>0</v>
      </c>
      <c r="H97" s="58">
        <f t="shared" si="17"/>
        <v>0</v>
      </c>
      <c r="I97" s="58">
        <f t="shared" si="18"/>
        <v>0</v>
      </c>
      <c r="J97" s="58">
        <f t="shared" si="19"/>
        <v>0</v>
      </c>
      <c r="K97" s="58">
        <f t="shared" si="5"/>
        <v>0</v>
      </c>
      <c r="L97" s="58">
        <f>I97*104.7%</f>
        <v>0</v>
      </c>
      <c r="M97" s="58">
        <f t="shared" si="6"/>
        <v>0</v>
      </c>
      <c r="N97" s="58">
        <f t="shared" si="7"/>
        <v>0</v>
      </c>
      <c r="O97" s="58">
        <f t="shared" si="20"/>
        <v>0</v>
      </c>
      <c r="P97" s="58">
        <f t="shared" si="21"/>
        <v>0</v>
      </c>
      <c r="Q97" s="58">
        <f t="shared" si="8"/>
        <v>0</v>
      </c>
      <c r="R97" s="58">
        <f t="shared" si="9"/>
        <v>0</v>
      </c>
      <c r="S97" s="58">
        <f t="shared" si="10"/>
        <v>0</v>
      </c>
      <c r="T97" s="58">
        <f t="shared" si="11"/>
        <v>0</v>
      </c>
      <c r="U97" s="58">
        <f t="shared" si="12"/>
        <v>0</v>
      </c>
      <c r="V97" s="58">
        <f t="shared" si="13"/>
        <v>0</v>
      </c>
      <c r="W97" s="58">
        <f t="shared" si="14"/>
        <v>0</v>
      </c>
      <c r="X97" s="58">
        <f t="shared" si="15"/>
        <v>0</v>
      </c>
      <c r="Y97" s="58">
        <f t="shared" si="16"/>
        <v>0</v>
      </c>
    </row>
    <row r="98" spans="2:25" ht="31.5" customHeight="1">
      <c r="B98" s="43">
        <v>99</v>
      </c>
      <c r="C98" s="6" t="s">
        <v>111</v>
      </c>
      <c r="D98" s="44" t="s">
        <v>28</v>
      </c>
      <c r="E98" s="58">
        <v>0</v>
      </c>
      <c r="F98" s="58">
        <v>0</v>
      </c>
      <c r="G98" s="58">
        <v>0</v>
      </c>
      <c r="H98" s="58">
        <f t="shared" si="17"/>
        <v>0</v>
      </c>
      <c r="I98" s="58">
        <f t="shared" si="18"/>
        <v>0</v>
      </c>
      <c r="J98" s="58">
        <f t="shared" si="19"/>
        <v>0</v>
      </c>
      <c r="K98" s="58">
        <f t="shared" si="5"/>
        <v>0</v>
      </c>
      <c r="L98" s="58">
        <f>I98*104.7%</f>
        <v>0</v>
      </c>
      <c r="M98" s="58">
        <f t="shared" si="6"/>
        <v>0</v>
      </c>
      <c r="N98" s="58">
        <f t="shared" si="7"/>
        <v>0</v>
      </c>
      <c r="O98" s="58">
        <f t="shared" si="20"/>
        <v>0</v>
      </c>
      <c r="P98" s="58">
        <f t="shared" si="21"/>
        <v>0</v>
      </c>
      <c r="Q98" s="58">
        <f t="shared" si="8"/>
        <v>0</v>
      </c>
      <c r="R98" s="58">
        <f t="shared" si="9"/>
        <v>0</v>
      </c>
      <c r="S98" s="58">
        <f t="shared" si="10"/>
        <v>0</v>
      </c>
      <c r="T98" s="58">
        <f t="shared" si="11"/>
        <v>0</v>
      </c>
      <c r="U98" s="58">
        <f t="shared" si="12"/>
        <v>0</v>
      </c>
      <c r="V98" s="58">
        <f t="shared" si="13"/>
        <v>0</v>
      </c>
      <c r="W98" s="58">
        <f t="shared" si="14"/>
        <v>0</v>
      </c>
      <c r="X98" s="58">
        <f t="shared" si="15"/>
        <v>0</v>
      </c>
      <c r="Y98" s="58">
        <f t="shared" si="16"/>
        <v>0</v>
      </c>
    </row>
    <row r="99" spans="2:25" ht="31.5" customHeight="1">
      <c r="B99" s="43">
        <v>100</v>
      </c>
      <c r="C99" s="6" t="s">
        <v>112</v>
      </c>
      <c r="D99" s="44" t="s">
        <v>28</v>
      </c>
      <c r="E99" s="58">
        <v>1.622</v>
      </c>
      <c r="F99" s="58">
        <v>1.254</v>
      </c>
      <c r="G99" s="58">
        <v>2</v>
      </c>
      <c r="H99" s="58">
        <v>1.9</v>
      </c>
      <c r="I99" s="58">
        <v>2</v>
      </c>
      <c r="J99" s="58">
        <v>2.5</v>
      </c>
      <c r="K99" s="58">
        <v>1.5</v>
      </c>
      <c r="L99" s="58">
        <v>1.6</v>
      </c>
      <c r="M99" s="58">
        <f t="shared" si="6"/>
        <v>2.6475000000000004</v>
      </c>
      <c r="N99" s="58">
        <f t="shared" si="7"/>
        <v>1.524</v>
      </c>
      <c r="O99" s="58">
        <f t="shared" si="20"/>
        <v>1.6384</v>
      </c>
      <c r="P99" s="58">
        <f t="shared" si="21"/>
        <v>2.7454575</v>
      </c>
      <c r="Q99" s="58">
        <f t="shared" si="8"/>
        <v>1.5636240000000001</v>
      </c>
      <c r="R99" s="58">
        <f t="shared" si="9"/>
        <v>1.6908288</v>
      </c>
      <c r="S99" s="58">
        <f t="shared" si="10"/>
        <v>2.838803055</v>
      </c>
      <c r="T99" s="58">
        <f t="shared" si="11"/>
        <v>1.6089690960000003</v>
      </c>
      <c r="U99" s="58">
        <f t="shared" si="12"/>
        <v>1.7516986368</v>
      </c>
      <c r="V99" s="58">
        <f t="shared" si="13"/>
        <v>2.95803278331</v>
      </c>
      <c r="W99" s="58">
        <f t="shared" si="14"/>
        <v>1.6572381688800004</v>
      </c>
      <c r="X99" s="58">
        <f t="shared" si="15"/>
        <v>1.8165114863615999</v>
      </c>
      <c r="Y99" s="58">
        <f t="shared" si="16"/>
        <v>3.0112773734095803</v>
      </c>
    </row>
    <row r="100" spans="2:25" ht="28.5" customHeight="1">
      <c r="B100" s="43">
        <v>101</v>
      </c>
      <c r="C100" s="9" t="s">
        <v>77</v>
      </c>
      <c r="D100" s="44" t="s">
        <v>28</v>
      </c>
      <c r="E100" s="57">
        <v>17.93</v>
      </c>
      <c r="F100" s="57">
        <v>20.2</v>
      </c>
      <c r="G100" s="58">
        <v>20.705</v>
      </c>
      <c r="H100" s="58">
        <v>22.3</v>
      </c>
      <c r="I100" s="58">
        <v>27.6259646</v>
      </c>
      <c r="J100" s="58">
        <v>27.8</v>
      </c>
      <c r="K100" s="58">
        <v>17.4</v>
      </c>
      <c r="L100" s="58">
        <v>17.51914516</v>
      </c>
      <c r="M100" s="58">
        <v>20.2</v>
      </c>
      <c r="N100" s="58">
        <v>16.7</v>
      </c>
      <c r="O100" s="58">
        <v>17.50091391</v>
      </c>
      <c r="P100" s="58">
        <f t="shared" si="21"/>
        <v>20.9474</v>
      </c>
      <c r="Q100" s="58">
        <f t="shared" si="8"/>
        <v>17.1342</v>
      </c>
      <c r="R100" s="58">
        <f t="shared" si="9"/>
        <v>18.06094315512</v>
      </c>
      <c r="S100" s="58">
        <v>19.2</v>
      </c>
      <c r="T100" s="58">
        <f t="shared" si="11"/>
        <v>17.631091800000004</v>
      </c>
      <c r="U100" s="58">
        <f t="shared" si="12"/>
        <v>18.71113710870432</v>
      </c>
      <c r="V100" s="58">
        <f t="shared" si="13"/>
        <v>20.0064</v>
      </c>
      <c r="W100" s="58">
        <f t="shared" si="14"/>
        <v>18.160024554000003</v>
      </c>
      <c r="X100" s="58">
        <f t="shared" si="15"/>
        <v>19.40344918172638</v>
      </c>
      <c r="Y100" s="58">
        <f t="shared" si="16"/>
        <v>20.3665152</v>
      </c>
    </row>
    <row r="101" spans="2:25" ht="28.5" customHeight="1">
      <c r="B101" s="43">
        <v>102</v>
      </c>
      <c r="C101" s="9" t="s">
        <v>100</v>
      </c>
      <c r="D101" s="44" t="s">
        <v>28</v>
      </c>
      <c r="E101" s="57">
        <v>462.767</v>
      </c>
      <c r="F101" s="57">
        <v>292.553</v>
      </c>
      <c r="G101" s="58">
        <v>436.296</v>
      </c>
      <c r="H101" s="58">
        <f>H102+H103+H104</f>
        <v>487.31930683999997</v>
      </c>
      <c r="I101" s="58">
        <f>I102+I103+I104</f>
        <v>487.31930683999997</v>
      </c>
      <c r="J101" s="58">
        <f>J102+J103+J104</f>
        <v>487.31930683999997</v>
      </c>
      <c r="K101" s="58">
        <f>K102+K103+K104</f>
        <v>311.53580661</v>
      </c>
      <c r="L101" s="58">
        <f>L102+L103+L104</f>
        <v>311.53580661</v>
      </c>
      <c r="M101" s="58">
        <f aca="true" t="shared" si="22" ref="M101:S101">M102+M103+M104</f>
        <v>311.53580661</v>
      </c>
      <c r="N101" s="58">
        <f t="shared" si="22"/>
        <v>414.31014361</v>
      </c>
      <c r="O101" s="58">
        <f t="shared" si="22"/>
        <v>414.31014361</v>
      </c>
      <c r="P101" s="58">
        <f t="shared" si="22"/>
        <v>414.31014361</v>
      </c>
      <c r="Q101" s="58">
        <f t="shared" si="22"/>
        <v>325.5442</v>
      </c>
      <c r="R101" s="58">
        <f t="shared" si="22"/>
        <v>325.5442</v>
      </c>
      <c r="S101" s="58">
        <f t="shared" si="22"/>
        <v>325.5442</v>
      </c>
      <c r="T101" s="58">
        <v>323.1</v>
      </c>
      <c r="U101" s="58">
        <v>323.1</v>
      </c>
      <c r="V101" s="58">
        <v>323.1</v>
      </c>
      <c r="W101" s="58">
        <v>325.4</v>
      </c>
      <c r="X101" s="58">
        <v>325.4</v>
      </c>
      <c r="Y101" s="58">
        <v>325.4</v>
      </c>
    </row>
    <row r="102" spans="2:25" ht="28.5" customHeight="1">
      <c r="B102" s="43">
        <v>103</v>
      </c>
      <c r="C102" s="3" t="s">
        <v>113</v>
      </c>
      <c r="D102" s="44" t="s">
        <v>28</v>
      </c>
      <c r="E102" s="57">
        <v>154.91</v>
      </c>
      <c r="F102" s="57">
        <v>54.041</v>
      </c>
      <c r="G102" s="58">
        <v>180.822</v>
      </c>
      <c r="H102" s="58">
        <v>223.55360684</v>
      </c>
      <c r="I102" s="58">
        <v>223.55360684</v>
      </c>
      <c r="J102" s="58">
        <f>I102</f>
        <v>223.55360684</v>
      </c>
      <c r="K102" s="58">
        <v>65.49160661</v>
      </c>
      <c r="L102" s="58">
        <v>65.49160661</v>
      </c>
      <c r="M102" s="58">
        <v>65.49160661</v>
      </c>
      <c r="N102" s="58">
        <v>167.11174361</v>
      </c>
      <c r="O102" s="58">
        <v>167.11174361</v>
      </c>
      <c r="P102" s="58">
        <v>167.11174361</v>
      </c>
      <c r="Q102" s="58">
        <v>79.5</v>
      </c>
      <c r="R102" s="58">
        <v>79.5</v>
      </c>
      <c r="S102" s="58">
        <v>79.5</v>
      </c>
      <c r="T102" s="58">
        <v>65.49160661</v>
      </c>
      <c r="U102" s="58">
        <v>65.49160661</v>
      </c>
      <c r="V102" s="58">
        <v>65.49160661</v>
      </c>
      <c r="W102" s="58">
        <v>65.49160661</v>
      </c>
      <c r="X102" s="58">
        <v>65.49160661</v>
      </c>
      <c r="Y102" s="58">
        <v>65.49160661</v>
      </c>
    </row>
    <row r="103" spans="2:25" ht="28.5" customHeight="1">
      <c r="B103" s="43">
        <v>104</v>
      </c>
      <c r="C103" s="3" t="s">
        <v>114</v>
      </c>
      <c r="D103" s="44" t="s">
        <v>28</v>
      </c>
      <c r="E103" s="57">
        <v>165.781</v>
      </c>
      <c r="F103" s="57">
        <v>168.291</v>
      </c>
      <c r="G103" s="58">
        <v>187.325</v>
      </c>
      <c r="H103" s="58">
        <v>201.4647</v>
      </c>
      <c r="I103" s="58">
        <v>201.4647</v>
      </c>
      <c r="J103" s="58">
        <f>I103</f>
        <v>201.4647</v>
      </c>
      <c r="K103" s="58">
        <v>198.8342</v>
      </c>
      <c r="L103" s="58">
        <v>198.8342</v>
      </c>
      <c r="M103" s="58">
        <v>198.8342</v>
      </c>
      <c r="N103" s="58">
        <v>199.9884</v>
      </c>
      <c r="O103" s="58">
        <v>199.9884</v>
      </c>
      <c r="P103" s="58">
        <v>199.9884</v>
      </c>
      <c r="Q103" s="58">
        <v>198.8342</v>
      </c>
      <c r="R103" s="58">
        <v>198.8342</v>
      </c>
      <c r="S103" s="58">
        <v>198.8342</v>
      </c>
      <c r="T103" s="58">
        <v>198.8342</v>
      </c>
      <c r="U103" s="58">
        <v>198.8342</v>
      </c>
      <c r="V103" s="58">
        <v>198.8342</v>
      </c>
      <c r="W103" s="58">
        <v>198.8342</v>
      </c>
      <c r="X103" s="58">
        <v>198.8342</v>
      </c>
      <c r="Y103" s="58">
        <v>198.8342</v>
      </c>
    </row>
    <row r="104" spans="2:25" ht="28.5" customHeight="1">
      <c r="B104" s="43">
        <v>105</v>
      </c>
      <c r="C104" s="3" t="s">
        <v>115</v>
      </c>
      <c r="D104" s="44" t="s">
        <v>28</v>
      </c>
      <c r="E104" s="57">
        <v>142.156</v>
      </c>
      <c r="F104" s="57">
        <v>69.998</v>
      </c>
      <c r="G104" s="58">
        <v>67.849</v>
      </c>
      <c r="H104" s="58">
        <v>62.301</v>
      </c>
      <c r="I104" s="58">
        <v>62.301</v>
      </c>
      <c r="J104" s="58">
        <v>62.301</v>
      </c>
      <c r="K104" s="58">
        <v>47.21</v>
      </c>
      <c r="L104" s="58">
        <v>47.21</v>
      </c>
      <c r="M104" s="58">
        <v>47.21</v>
      </c>
      <c r="N104" s="58">
        <v>47.21</v>
      </c>
      <c r="O104" s="58">
        <v>47.21</v>
      </c>
      <c r="P104" s="58">
        <v>47.21</v>
      </c>
      <c r="Q104" s="58">
        <v>47.21</v>
      </c>
      <c r="R104" s="58">
        <v>47.21</v>
      </c>
      <c r="S104" s="58">
        <v>47.21</v>
      </c>
      <c r="T104" s="58">
        <v>47.21</v>
      </c>
      <c r="U104" s="58">
        <v>47.21</v>
      </c>
      <c r="V104" s="58">
        <v>47.21</v>
      </c>
      <c r="W104" s="58">
        <v>47.21</v>
      </c>
      <c r="X104" s="58">
        <v>47.21</v>
      </c>
      <c r="Y104" s="58">
        <v>47.21</v>
      </c>
    </row>
    <row r="105" spans="2:25" ht="28.5" customHeight="1">
      <c r="B105" s="43">
        <v>106</v>
      </c>
      <c r="C105" s="3" t="s">
        <v>101</v>
      </c>
      <c r="D105" s="44" t="s">
        <v>28</v>
      </c>
      <c r="E105" s="57">
        <v>59.268</v>
      </c>
      <c r="F105" s="57">
        <v>65.898</v>
      </c>
      <c r="G105" s="58">
        <v>67.849</v>
      </c>
      <c r="H105" s="58">
        <v>62.201</v>
      </c>
      <c r="I105" s="58">
        <v>62.201</v>
      </c>
      <c r="J105" s="58">
        <f>I105</f>
        <v>62.201</v>
      </c>
      <c r="K105" s="58">
        <v>47.21</v>
      </c>
      <c r="L105" s="58">
        <v>47.21</v>
      </c>
      <c r="M105" s="58">
        <v>47.21</v>
      </c>
      <c r="N105" s="58">
        <v>47.21</v>
      </c>
      <c r="O105" s="58">
        <v>47.21</v>
      </c>
      <c r="P105" s="58">
        <v>47.21</v>
      </c>
      <c r="Q105" s="58">
        <v>47.21</v>
      </c>
      <c r="R105" s="58">
        <v>47.21</v>
      </c>
      <c r="S105" s="58">
        <v>47.21</v>
      </c>
      <c r="T105" s="58">
        <v>47.21</v>
      </c>
      <c r="U105" s="58">
        <v>47.21</v>
      </c>
      <c r="V105" s="58">
        <v>47.21</v>
      </c>
      <c r="W105" s="58">
        <v>47.21</v>
      </c>
      <c r="X105" s="58">
        <v>47.21</v>
      </c>
      <c r="Y105" s="58">
        <v>47.21</v>
      </c>
    </row>
    <row r="106" spans="2:25" ht="45" customHeight="1">
      <c r="B106" s="43">
        <v>107</v>
      </c>
      <c r="C106" s="7" t="s">
        <v>102</v>
      </c>
      <c r="D106" s="44" t="s">
        <v>28</v>
      </c>
      <c r="E106" s="57">
        <f>E107+E108+E109+E110+E111+E112+E113+E114+E115+E116+E117+E118+E119</f>
        <v>530.4040000000001</v>
      </c>
      <c r="F106" s="57">
        <f>F107+F108+F109+F110+F111+F112+F113+F114+F115+F116+F117+F118+F119</f>
        <v>390.183</v>
      </c>
      <c r="G106" s="58">
        <f aca="true" t="shared" si="23" ref="G106:Y106">G107+G108+G109+G110+G111+G112+G113+G114+G115+G116+G117+G118+G119</f>
        <v>528.78</v>
      </c>
      <c r="H106" s="58">
        <f t="shared" si="23"/>
        <v>581.82528</v>
      </c>
      <c r="I106" s="58">
        <f>I107+I108+I109+I110+I111+I112+I113+I114+I115+I116+I117+I118+I119</f>
        <v>590.2631654899999</v>
      </c>
      <c r="J106" s="58">
        <f t="shared" si="23"/>
        <v>592.263</v>
      </c>
      <c r="K106" s="58">
        <f t="shared" si="23"/>
        <v>403.22499999999997</v>
      </c>
      <c r="L106" s="58">
        <f t="shared" si="23"/>
        <v>404.00000000000006</v>
      </c>
      <c r="M106" s="58">
        <f t="shared" si="23"/>
        <v>412.963</v>
      </c>
      <c r="N106" s="58">
        <f t="shared" si="23"/>
        <v>506.46299999999997</v>
      </c>
      <c r="O106" s="58">
        <f t="shared" si="23"/>
        <v>512.728482</v>
      </c>
      <c r="P106" s="58">
        <f t="shared" si="23"/>
        <v>521.0475</v>
      </c>
      <c r="Q106" s="58">
        <f t="shared" si="23"/>
        <v>420.1094999999999</v>
      </c>
      <c r="R106" s="58">
        <f t="shared" si="23"/>
        <v>427.12149999999997</v>
      </c>
      <c r="S106" s="58">
        <f t="shared" si="23"/>
        <v>430.763</v>
      </c>
      <c r="T106" s="58">
        <f t="shared" si="23"/>
        <v>420.38449999999995</v>
      </c>
      <c r="U106" s="58">
        <f t="shared" si="23"/>
        <v>428.34749999999997</v>
      </c>
      <c r="V106" s="58">
        <f t="shared" si="23"/>
        <v>435.52149999999995</v>
      </c>
      <c r="W106" s="58">
        <f t="shared" si="23"/>
        <v>425.54749999999996</v>
      </c>
      <c r="X106" s="58">
        <f t="shared" si="23"/>
        <v>434.59999999999997</v>
      </c>
      <c r="Y106" s="58">
        <f t="shared" si="23"/>
        <v>439.9</v>
      </c>
    </row>
    <row r="107" spans="2:25" ht="28.5" customHeight="1">
      <c r="B107" s="43">
        <v>108</v>
      </c>
      <c r="C107" s="6" t="s">
        <v>116</v>
      </c>
      <c r="D107" s="44" t="s">
        <v>28</v>
      </c>
      <c r="E107" s="57">
        <v>75.388</v>
      </c>
      <c r="F107" s="57">
        <v>74.711</v>
      </c>
      <c r="G107" s="58">
        <v>131.658</v>
      </c>
      <c r="H107" s="58">
        <v>189.3</v>
      </c>
      <c r="I107" s="58">
        <v>192.02269558</v>
      </c>
      <c r="J107" s="58">
        <v>192.7</v>
      </c>
      <c r="K107" s="58">
        <v>78.9</v>
      </c>
      <c r="L107" s="58">
        <v>80.2</v>
      </c>
      <c r="M107" s="58">
        <v>80.4</v>
      </c>
      <c r="N107" s="58">
        <v>78.9</v>
      </c>
      <c r="O107" s="58">
        <v>80.2</v>
      </c>
      <c r="P107" s="58">
        <v>80.2</v>
      </c>
      <c r="Q107" s="58">
        <v>78.9</v>
      </c>
      <c r="R107" s="58">
        <v>81.6</v>
      </c>
      <c r="S107" s="58">
        <v>82.3</v>
      </c>
      <c r="T107" s="58">
        <v>78.9</v>
      </c>
      <c r="U107" s="58">
        <v>78.9</v>
      </c>
      <c r="V107" s="58">
        <v>80.9</v>
      </c>
      <c r="W107" s="58">
        <v>79</v>
      </c>
      <c r="X107" s="58">
        <v>81.1</v>
      </c>
      <c r="Y107" s="58">
        <v>82</v>
      </c>
    </row>
    <row r="108" spans="2:25" ht="28.5" customHeight="1">
      <c r="B108" s="43">
        <v>109</v>
      </c>
      <c r="C108" s="6" t="s">
        <v>117</v>
      </c>
      <c r="D108" s="44" t="s">
        <v>28</v>
      </c>
      <c r="E108" s="57">
        <v>0.361</v>
      </c>
      <c r="F108" s="57">
        <v>0.398</v>
      </c>
      <c r="G108" s="58">
        <v>0.445</v>
      </c>
      <c r="H108" s="58">
        <f>G108*1.04</f>
        <v>0.46280000000000004</v>
      </c>
      <c r="I108" s="58">
        <v>0.4847</v>
      </c>
      <c r="J108" s="58">
        <v>0.463</v>
      </c>
      <c r="K108" s="58">
        <v>0.463</v>
      </c>
      <c r="L108" s="58">
        <v>0.463</v>
      </c>
      <c r="M108" s="58">
        <v>0.463</v>
      </c>
      <c r="N108" s="58">
        <v>0.463</v>
      </c>
      <c r="O108" s="58">
        <v>0.463</v>
      </c>
      <c r="P108" s="58">
        <v>0.463</v>
      </c>
      <c r="Q108" s="58">
        <v>0.463</v>
      </c>
      <c r="R108" s="58">
        <v>0.6</v>
      </c>
      <c r="S108" s="58">
        <v>0.6</v>
      </c>
      <c r="T108" s="58">
        <v>0.5</v>
      </c>
      <c r="U108" s="58">
        <v>0.463</v>
      </c>
      <c r="V108" s="58">
        <v>0.5</v>
      </c>
      <c r="W108" s="58">
        <v>0.463</v>
      </c>
      <c r="X108" s="58">
        <v>0.6</v>
      </c>
      <c r="Y108" s="58">
        <v>0.6</v>
      </c>
    </row>
    <row r="109" spans="2:25" ht="33.75" customHeight="1">
      <c r="B109" s="43">
        <v>110</v>
      </c>
      <c r="C109" s="6" t="s">
        <v>118</v>
      </c>
      <c r="D109" s="44" t="s">
        <v>28</v>
      </c>
      <c r="E109" s="57">
        <v>5.157</v>
      </c>
      <c r="F109" s="57">
        <v>5.338</v>
      </c>
      <c r="G109" s="58">
        <v>5.886</v>
      </c>
      <c r="H109" s="58">
        <v>5.4</v>
      </c>
      <c r="I109" s="58">
        <v>5.485828</v>
      </c>
      <c r="J109" s="58">
        <v>5.7</v>
      </c>
      <c r="K109" s="58">
        <v>5.1</v>
      </c>
      <c r="L109" s="58">
        <v>5.176</v>
      </c>
      <c r="M109" s="58">
        <v>5.3</v>
      </c>
      <c r="N109" s="58">
        <v>5.1</v>
      </c>
      <c r="O109" s="58">
        <v>5.187482</v>
      </c>
      <c r="P109" s="58">
        <v>6.1215</v>
      </c>
      <c r="Q109" s="58">
        <v>6.1215</v>
      </c>
      <c r="R109" s="58">
        <v>6.1215</v>
      </c>
      <c r="S109" s="58">
        <v>6.3</v>
      </c>
      <c r="T109" s="58">
        <v>6.1215</v>
      </c>
      <c r="U109" s="58">
        <v>6.1215</v>
      </c>
      <c r="V109" s="58">
        <v>6.1215</v>
      </c>
      <c r="W109" s="58">
        <v>6.1215</v>
      </c>
      <c r="X109" s="58">
        <v>6.3</v>
      </c>
      <c r="Y109" s="58">
        <v>6.3</v>
      </c>
    </row>
    <row r="110" spans="2:25" ht="28.5" customHeight="1">
      <c r="B110" s="43">
        <v>111</v>
      </c>
      <c r="C110" s="6" t="s">
        <v>119</v>
      </c>
      <c r="D110" s="44" t="s">
        <v>28</v>
      </c>
      <c r="E110" s="57">
        <v>4.866</v>
      </c>
      <c r="F110" s="57">
        <v>4.387</v>
      </c>
      <c r="G110" s="58">
        <v>7.846</v>
      </c>
      <c r="H110" s="58">
        <f>F110*1.04</f>
        <v>4.56248</v>
      </c>
      <c r="I110" s="58">
        <v>4.68014465</v>
      </c>
      <c r="J110" s="58">
        <v>4.8</v>
      </c>
      <c r="K110" s="58">
        <v>4.562</v>
      </c>
      <c r="L110" s="58">
        <v>4.68</v>
      </c>
      <c r="M110" s="58">
        <v>4.8</v>
      </c>
      <c r="N110" s="58">
        <v>4.5</v>
      </c>
      <c r="O110" s="58">
        <v>4.68</v>
      </c>
      <c r="P110" s="58">
        <v>4.9</v>
      </c>
      <c r="Q110" s="58">
        <v>4.562</v>
      </c>
      <c r="R110" s="58">
        <v>4.9</v>
      </c>
      <c r="S110" s="58">
        <v>5.1</v>
      </c>
      <c r="T110" s="58">
        <v>4.6</v>
      </c>
      <c r="U110" s="58">
        <v>5</v>
      </c>
      <c r="V110" s="58">
        <v>5.2</v>
      </c>
      <c r="W110" s="58">
        <v>4.7</v>
      </c>
      <c r="X110" s="58">
        <v>5.2</v>
      </c>
      <c r="Y110" s="58">
        <v>5.5</v>
      </c>
    </row>
    <row r="111" spans="2:25" ht="27" customHeight="1">
      <c r="B111" s="43">
        <v>112</v>
      </c>
      <c r="C111" s="6" t="s">
        <v>120</v>
      </c>
      <c r="D111" s="44" t="s">
        <v>28</v>
      </c>
      <c r="E111" s="57">
        <v>166.431</v>
      </c>
      <c r="F111" s="57">
        <v>39.765</v>
      </c>
      <c r="G111" s="58">
        <v>74.327</v>
      </c>
      <c r="H111" s="58">
        <v>74.9</v>
      </c>
      <c r="I111" s="58">
        <v>78.72699666</v>
      </c>
      <c r="J111" s="58">
        <v>78.9</v>
      </c>
      <c r="K111" s="58">
        <v>18.3</v>
      </c>
      <c r="L111" s="58">
        <v>15.902</v>
      </c>
      <c r="M111" s="58">
        <v>21.7</v>
      </c>
      <c r="N111" s="58">
        <v>119.1</v>
      </c>
      <c r="O111" s="58">
        <v>119.123</v>
      </c>
      <c r="P111" s="58">
        <v>119.1</v>
      </c>
      <c r="Q111" s="58">
        <v>33.2</v>
      </c>
      <c r="R111" s="58">
        <v>32.6</v>
      </c>
      <c r="S111" s="58">
        <v>34.9</v>
      </c>
      <c r="T111" s="58">
        <v>33.2</v>
      </c>
      <c r="U111" s="58">
        <v>34.1</v>
      </c>
      <c r="V111" s="58">
        <v>36.9</v>
      </c>
      <c r="W111" s="58">
        <v>34</v>
      </c>
      <c r="X111" s="58">
        <v>35.2</v>
      </c>
      <c r="Y111" s="58">
        <v>36</v>
      </c>
    </row>
    <row r="112" spans="2:25" ht="27" customHeight="1">
      <c r="B112" s="43">
        <v>113</v>
      </c>
      <c r="C112" s="6" t="s">
        <v>121</v>
      </c>
      <c r="D112" s="44" t="s">
        <v>28</v>
      </c>
      <c r="E112" s="57">
        <v>0</v>
      </c>
      <c r="F112" s="57">
        <v>0</v>
      </c>
      <c r="G112" s="58">
        <v>0</v>
      </c>
      <c r="H112" s="58">
        <f>G112*1.04</f>
        <v>0</v>
      </c>
      <c r="I112" s="58">
        <f>H112*1.04</f>
        <v>0</v>
      </c>
      <c r="J112" s="58">
        <f>I112*1.04</f>
        <v>0</v>
      </c>
      <c r="K112" s="58">
        <f>J112*1.04</f>
        <v>0</v>
      </c>
      <c r="L112" s="58">
        <f>K112*1.04</f>
        <v>0</v>
      </c>
      <c r="M112" s="58">
        <f aca="true" t="shared" si="24" ref="M112:Y112">L112*1.04</f>
        <v>0</v>
      </c>
      <c r="N112" s="58">
        <f t="shared" si="24"/>
        <v>0</v>
      </c>
      <c r="O112" s="58">
        <f t="shared" si="24"/>
        <v>0</v>
      </c>
      <c r="P112" s="58">
        <f t="shared" si="24"/>
        <v>0</v>
      </c>
      <c r="Q112" s="58">
        <f t="shared" si="24"/>
        <v>0</v>
      </c>
      <c r="R112" s="58">
        <f t="shared" si="24"/>
        <v>0</v>
      </c>
      <c r="S112" s="58">
        <f t="shared" si="24"/>
        <v>0</v>
      </c>
      <c r="T112" s="58">
        <f t="shared" si="24"/>
        <v>0</v>
      </c>
      <c r="U112" s="58">
        <f t="shared" si="24"/>
        <v>0</v>
      </c>
      <c r="V112" s="58">
        <f t="shared" si="24"/>
        <v>0</v>
      </c>
      <c r="W112" s="58">
        <f t="shared" si="24"/>
        <v>0</v>
      </c>
      <c r="X112" s="58">
        <f t="shared" si="24"/>
        <v>0</v>
      </c>
      <c r="Y112" s="58">
        <f t="shared" si="24"/>
        <v>0</v>
      </c>
    </row>
    <row r="113" spans="2:25" ht="27" customHeight="1">
      <c r="B113" s="43">
        <v>114</v>
      </c>
      <c r="C113" s="6" t="s">
        <v>122</v>
      </c>
      <c r="D113" s="44" t="s">
        <v>28</v>
      </c>
      <c r="E113" s="57">
        <v>223.867</v>
      </c>
      <c r="F113" s="57">
        <v>213.197</v>
      </c>
      <c r="G113" s="58">
        <v>229.883</v>
      </c>
      <c r="H113" s="58">
        <v>247.4</v>
      </c>
      <c r="I113" s="58">
        <v>249.08793024</v>
      </c>
      <c r="J113" s="58">
        <v>249.5</v>
      </c>
      <c r="K113" s="58">
        <v>242.5</v>
      </c>
      <c r="L113" s="58">
        <v>242.905</v>
      </c>
      <c r="M113" s="58">
        <v>243.2</v>
      </c>
      <c r="N113" s="58">
        <v>245.6</v>
      </c>
      <c r="O113" s="58">
        <v>246.757</v>
      </c>
      <c r="P113" s="58">
        <v>251.6</v>
      </c>
      <c r="Q113" s="58">
        <v>241.5</v>
      </c>
      <c r="R113" s="58">
        <v>243.8</v>
      </c>
      <c r="S113" s="58">
        <v>244</v>
      </c>
      <c r="T113" s="58">
        <v>241.6</v>
      </c>
      <c r="U113" s="58">
        <v>244</v>
      </c>
      <c r="V113" s="58">
        <v>245</v>
      </c>
      <c r="W113" s="58">
        <v>243.8</v>
      </c>
      <c r="X113" s="58">
        <v>245</v>
      </c>
      <c r="Y113" s="58">
        <v>246</v>
      </c>
    </row>
    <row r="114" spans="2:25" ht="27" customHeight="1">
      <c r="B114" s="43">
        <v>115</v>
      </c>
      <c r="C114" s="6" t="s">
        <v>123</v>
      </c>
      <c r="D114" s="44" t="s">
        <v>28</v>
      </c>
      <c r="E114" s="57">
        <v>12.093</v>
      </c>
      <c r="F114" s="57">
        <v>11.052</v>
      </c>
      <c r="G114" s="58">
        <v>24.884</v>
      </c>
      <c r="H114" s="58">
        <v>12</v>
      </c>
      <c r="I114" s="58">
        <v>11.992231</v>
      </c>
      <c r="J114" s="58">
        <v>12.2</v>
      </c>
      <c r="K114" s="58">
        <v>10.4</v>
      </c>
      <c r="L114" s="58">
        <v>10.562</v>
      </c>
      <c r="M114" s="58">
        <v>12.7</v>
      </c>
      <c r="N114" s="58">
        <v>10.2</v>
      </c>
      <c r="O114" s="58">
        <v>10.562</v>
      </c>
      <c r="P114" s="58">
        <v>11.5</v>
      </c>
      <c r="Q114" s="58">
        <v>13.4</v>
      </c>
      <c r="R114" s="58">
        <v>13.4</v>
      </c>
      <c r="S114" s="58">
        <v>14</v>
      </c>
      <c r="T114" s="58">
        <v>13.4</v>
      </c>
      <c r="U114" s="58">
        <v>15.4</v>
      </c>
      <c r="V114" s="58">
        <v>16</v>
      </c>
      <c r="W114" s="58">
        <v>15.2</v>
      </c>
      <c r="X114" s="58">
        <v>16.2</v>
      </c>
      <c r="Y114" s="58">
        <v>17.2</v>
      </c>
    </row>
    <row r="115" spans="2:25" ht="27" customHeight="1">
      <c r="B115" s="43">
        <v>116</v>
      </c>
      <c r="C115" s="6" t="s">
        <v>124</v>
      </c>
      <c r="D115" s="44" t="s">
        <v>28</v>
      </c>
      <c r="E115" s="57">
        <v>0</v>
      </c>
      <c r="F115" s="57">
        <v>0</v>
      </c>
      <c r="G115" s="58">
        <v>0</v>
      </c>
      <c r="H115" s="58">
        <f>G115*1.04</f>
        <v>0</v>
      </c>
      <c r="I115" s="58">
        <f>H115*1.04</f>
        <v>0</v>
      </c>
      <c r="J115" s="58">
        <f>I115*1.04</f>
        <v>0</v>
      </c>
      <c r="K115" s="58">
        <f>J115*1.04</f>
        <v>0</v>
      </c>
      <c r="L115" s="58">
        <f>K115*1.04</f>
        <v>0</v>
      </c>
      <c r="M115" s="58">
        <f aca="true" t="shared" si="25" ref="M115:Y115">L115*1.04</f>
        <v>0</v>
      </c>
      <c r="N115" s="58">
        <f t="shared" si="25"/>
        <v>0</v>
      </c>
      <c r="O115" s="58">
        <f t="shared" si="25"/>
        <v>0</v>
      </c>
      <c r="P115" s="58">
        <f t="shared" si="25"/>
        <v>0</v>
      </c>
      <c r="Q115" s="58">
        <f t="shared" si="25"/>
        <v>0</v>
      </c>
      <c r="R115" s="58">
        <f t="shared" si="25"/>
        <v>0</v>
      </c>
      <c r="S115" s="58">
        <f t="shared" si="25"/>
        <v>0</v>
      </c>
      <c r="T115" s="58">
        <f t="shared" si="25"/>
        <v>0</v>
      </c>
      <c r="U115" s="58">
        <f t="shared" si="25"/>
        <v>0</v>
      </c>
      <c r="V115" s="58">
        <f t="shared" si="25"/>
        <v>0</v>
      </c>
      <c r="W115" s="58">
        <f t="shared" si="25"/>
        <v>0</v>
      </c>
      <c r="X115" s="58">
        <f t="shared" si="25"/>
        <v>0</v>
      </c>
      <c r="Y115" s="58">
        <f t="shared" si="25"/>
        <v>0</v>
      </c>
    </row>
    <row r="116" spans="2:25" ht="27" customHeight="1">
      <c r="B116" s="43">
        <v>117</v>
      </c>
      <c r="C116" s="6" t="s">
        <v>125</v>
      </c>
      <c r="D116" s="44" t="s">
        <v>28</v>
      </c>
      <c r="E116" s="57">
        <v>41.011</v>
      </c>
      <c r="F116" s="57">
        <v>40.602</v>
      </c>
      <c r="G116" s="58">
        <v>52.636</v>
      </c>
      <c r="H116" s="58">
        <v>46.2</v>
      </c>
      <c r="I116" s="58">
        <v>46.20632236</v>
      </c>
      <c r="J116" s="58">
        <v>46.3</v>
      </c>
      <c r="K116" s="58">
        <v>42.4</v>
      </c>
      <c r="L116" s="58">
        <v>43.415</v>
      </c>
      <c r="M116" s="58">
        <v>43.6</v>
      </c>
      <c r="N116" s="58">
        <v>41.4</v>
      </c>
      <c r="O116" s="58">
        <v>44.558</v>
      </c>
      <c r="P116" s="58">
        <v>45.9</v>
      </c>
      <c r="Q116" s="58">
        <v>40.7</v>
      </c>
      <c r="R116" s="58">
        <v>42.8</v>
      </c>
      <c r="S116" s="58">
        <v>42.3</v>
      </c>
      <c r="T116" s="58">
        <v>40.8</v>
      </c>
      <c r="U116" s="58">
        <v>43.1</v>
      </c>
      <c r="V116" s="58">
        <v>43.5</v>
      </c>
      <c r="W116" s="58">
        <v>41</v>
      </c>
      <c r="X116" s="58">
        <v>43.5</v>
      </c>
      <c r="Y116" s="58">
        <v>44.7</v>
      </c>
    </row>
    <row r="117" spans="2:25" ht="27" customHeight="1">
      <c r="B117" s="43">
        <v>118</v>
      </c>
      <c r="C117" s="6" t="s">
        <v>126</v>
      </c>
      <c r="D117" s="44" t="s">
        <v>28</v>
      </c>
      <c r="E117" s="57">
        <v>1.23</v>
      </c>
      <c r="F117" s="57">
        <v>0.733</v>
      </c>
      <c r="G117" s="58">
        <v>1.215</v>
      </c>
      <c r="H117" s="58">
        <v>1.6</v>
      </c>
      <c r="I117" s="58">
        <v>1.576317</v>
      </c>
      <c r="J117" s="58">
        <v>1.7</v>
      </c>
      <c r="K117" s="58">
        <v>0.6</v>
      </c>
      <c r="L117" s="58">
        <v>0.697</v>
      </c>
      <c r="M117" s="58">
        <v>0.8</v>
      </c>
      <c r="N117" s="58">
        <v>1.2</v>
      </c>
      <c r="O117" s="58">
        <v>1.198</v>
      </c>
      <c r="P117" s="58">
        <v>1.263</v>
      </c>
      <c r="Q117" s="58">
        <v>1.263</v>
      </c>
      <c r="R117" s="58">
        <v>1.3</v>
      </c>
      <c r="S117" s="58">
        <v>1.263</v>
      </c>
      <c r="T117" s="58">
        <v>1.263</v>
      </c>
      <c r="U117" s="58">
        <v>1.263</v>
      </c>
      <c r="V117" s="58">
        <v>1.4</v>
      </c>
      <c r="W117" s="58">
        <v>1.263</v>
      </c>
      <c r="X117" s="58">
        <v>1.5</v>
      </c>
      <c r="Y117" s="58">
        <v>1.6</v>
      </c>
    </row>
    <row r="118" spans="2:25" ht="27" customHeight="1">
      <c r="B118" s="43">
        <v>119</v>
      </c>
      <c r="C118" s="6" t="s">
        <v>127</v>
      </c>
      <c r="D118" s="44" t="s">
        <v>28</v>
      </c>
      <c r="E118" s="57">
        <v>0</v>
      </c>
      <c r="F118" s="57">
        <v>0</v>
      </c>
      <c r="G118" s="58">
        <v>0</v>
      </c>
      <c r="H118" s="58">
        <f>G118*1.04</f>
        <v>0</v>
      </c>
      <c r="I118" s="58">
        <f aca="true" t="shared" si="26" ref="I118:Y118">H118*1.04</f>
        <v>0</v>
      </c>
      <c r="J118" s="58">
        <f t="shared" si="26"/>
        <v>0</v>
      </c>
      <c r="K118" s="58">
        <f t="shared" si="26"/>
        <v>0</v>
      </c>
      <c r="L118" s="58">
        <f t="shared" si="26"/>
        <v>0</v>
      </c>
      <c r="M118" s="58">
        <f t="shared" si="26"/>
        <v>0</v>
      </c>
      <c r="N118" s="58">
        <f t="shared" si="26"/>
        <v>0</v>
      </c>
      <c r="O118" s="58">
        <f t="shared" si="26"/>
        <v>0</v>
      </c>
      <c r="P118" s="58">
        <f t="shared" si="26"/>
        <v>0</v>
      </c>
      <c r="Q118" s="58">
        <f t="shared" si="26"/>
        <v>0</v>
      </c>
      <c r="R118" s="58">
        <f t="shared" si="26"/>
        <v>0</v>
      </c>
      <c r="S118" s="58">
        <f t="shared" si="26"/>
        <v>0</v>
      </c>
      <c r="T118" s="58">
        <f t="shared" si="26"/>
        <v>0</v>
      </c>
      <c r="U118" s="58">
        <f t="shared" si="26"/>
        <v>0</v>
      </c>
      <c r="V118" s="58">
        <f t="shared" si="26"/>
        <v>0</v>
      </c>
      <c r="W118" s="58">
        <f t="shared" si="26"/>
        <v>0</v>
      </c>
      <c r="X118" s="58">
        <f t="shared" si="26"/>
        <v>0</v>
      </c>
      <c r="Y118" s="58">
        <f t="shared" si="26"/>
        <v>0</v>
      </c>
    </row>
    <row r="119" spans="2:25" ht="27" customHeight="1">
      <c r="B119" s="43">
        <v>120</v>
      </c>
      <c r="C119" s="6" t="s">
        <v>128</v>
      </c>
      <c r="D119" s="44" t="s">
        <v>28</v>
      </c>
      <c r="E119" s="57">
        <v>0</v>
      </c>
      <c r="F119" s="57">
        <v>0</v>
      </c>
      <c r="G119" s="58">
        <v>0</v>
      </c>
      <c r="H119" s="58">
        <f>G119*1.04</f>
        <v>0</v>
      </c>
      <c r="I119" s="58">
        <f aca="true" t="shared" si="27" ref="I119:Y119">H119*1.04</f>
        <v>0</v>
      </c>
      <c r="J119" s="58">
        <f t="shared" si="27"/>
        <v>0</v>
      </c>
      <c r="K119" s="58">
        <f t="shared" si="27"/>
        <v>0</v>
      </c>
      <c r="L119" s="58">
        <f t="shared" si="27"/>
        <v>0</v>
      </c>
      <c r="M119" s="58">
        <f t="shared" si="27"/>
        <v>0</v>
      </c>
      <c r="N119" s="58">
        <f t="shared" si="27"/>
        <v>0</v>
      </c>
      <c r="O119" s="58">
        <f t="shared" si="27"/>
        <v>0</v>
      </c>
      <c r="P119" s="58">
        <f t="shared" si="27"/>
        <v>0</v>
      </c>
      <c r="Q119" s="58">
        <f t="shared" si="27"/>
        <v>0</v>
      </c>
      <c r="R119" s="58">
        <f t="shared" si="27"/>
        <v>0</v>
      </c>
      <c r="S119" s="58">
        <f t="shared" si="27"/>
        <v>0</v>
      </c>
      <c r="T119" s="58">
        <f t="shared" si="27"/>
        <v>0</v>
      </c>
      <c r="U119" s="58">
        <f t="shared" si="27"/>
        <v>0</v>
      </c>
      <c r="V119" s="58">
        <f t="shared" si="27"/>
        <v>0</v>
      </c>
      <c r="W119" s="58">
        <f t="shared" si="27"/>
        <v>0</v>
      </c>
      <c r="X119" s="58">
        <f t="shared" si="27"/>
        <v>0</v>
      </c>
      <c r="Y119" s="58">
        <f t="shared" si="27"/>
        <v>0</v>
      </c>
    </row>
    <row r="120" spans="2:25" ht="42.75" customHeight="1">
      <c r="B120" s="43">
        <v>121</v>
      </c>
      <c r="C120" s="9" t="s">
        <v>78</v>
      </c>
      <c r="D120" s="44" t="s">
        <v>28</v>
      </c>
      <c r="E120" s="57">
        <f>E87-E106</f>
        <v>16.003999999999905</v>
      </c>
      <c r="F120" s="57">
        <f aca="true" t="shared" si="28" ref="F120:Y120">F87-F106</f>
        <v>-16.529999999999973</v>
      </c>
      <c r="G120" s="58">
        <f t="shared" si="28"/>
        <v>-1.4610000000000127</v>
      </c>
      <c r="H120" s="58">
        <f t="shared" si="28"/>
        <v>-0.02949916000011399</v>
      </c>
      <c r="I120" s="58">
        <f t="shared" si="28"/>
        <v>0</v>
      </c>
      <c r="J120" s="58">
        <f t="shared" si="28"/>
        <v>-0.013693160000116222</v>
      </c>
      <c r="K120" s="58">
        <f t="shared" si="28"/>
        <v>-0.04267338999994763</v>
      </c>
      <c r="L120" s="58">
        <v>0</v>
      </c>
      <c r="M120" s="58">
        <f t="shared" si="28"/>
        <v>-0.016643390000012914</v>
      </c>
      <c r="N120" s="58">
        <f t="shared" si="28"/>
        <v>-0.01839206999994758</v>
      </c>
      <c r="O120" s="58">
        <f t="shared" si="28"/>
        <v>0.04778957000007722</v>
      </c>
      <c r="P120" s="58">
        <f t="shared" si="28"/>
        <v>0.02531896000004963</v>
      </c>
      <c r="Q120" s="58">
        <f t="shared" si="28"/>
        <v>-0.03533960767992994</v>
      </c>
      <c r="R120" s="58">
        <f t="shared" si="28"/>
        <v>0.03974405472001763</v>
      </c>
      <c r="S120" s="58">
        <f t="shared" si="28"/>
        <v>-0.018799999999998818</v>
      </c>
      <c r="T120" s="58">
        <f t="shared" si="28"/>
        <v>-0.013170756302599784</v>
      </c>
      <c r="U120" s="58">
        <f t="shared" si="28"/>
        <v>0.027757640689969776</v>
      </c>
      <c r="V120" s="58">
        <f t="shared" si="28"/>
        <v>0.04468048979987316</v>
      </c>
      <c r="W120" s="58">
        <f t="shared" si="28"/>
        <v>0.04196912100820782</v>
      </c>
      <c r="X120" s="58">
        <f t="shared" si="28"/>
        <v>-0.02955782660450268</v>
      </c>
      <c r="Y120" s="58">
        <f t="shared" si="28"/>
        <v>-0.00942826138378905</v>
      </c>
    </row>
    <row r="121" spans="2:25" ht="59.25" customHeight="1">
      <c r="B121" s="43">
        <v>122</v>
      </c>
      <c r="C121" s="9" t="s">
        <v>79</v>
      </c>
      <c r="D121" s="44" t="s">
        <v>28</v>
      </c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2:25" ht="30.75" customHeight="1">
      <c r="B122" s="39" t="s">
        <v>142</v>
      </c>
      <c r="C122" s="5" t="s">
        <v>29</v>
      </c>
      <c r="D122" s="47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</row>
    <row r="123" spans="2:25" ht="30" customHeight="1">
      <c r="B123" s="43">
        <v>123</v>
      </c>
      <c r="C123" s="6" t="s">
        <v>172</v>
      </c>
      <c r="D123" s="44" t="s">
        <v>60</v>
      </c>
      <c r="E123" s="71">
        <v>90.5</v>
      </c>
      <c r="F123" s="71">
        <v>99.7</v>
      </c>
      <c r="G123" s="71">
        <v>100.2</v>
      </c>
      <c r="H123" s="71">
        <v>100.5</v>
      </c>
      <c r="I123" s="71">
        <v>101</v>
      </c>
      <c r="J123" s="71">
        <v>102</v>
      </c>
      <c r="K123" s="71">
        <v>103</v>
      </c>
      <c r="L123" s="71">
        <v>104</v>
      </c>
      <c r="M123" s="71">
        <v>105</v>
      </c>
      <c r="N123" s="71">
        <v>104</v>
      </c>
      <c r="O123" s="71">
        <v>105</v>
      </c>
      <c r="P123" s="71">
        <v>106</v>
      </c>
      <c r="Q123" s="71">
        <v>104.5</v>
      </c>
      <c r="R123" s="71">
        <v>105.5</v>
      </c>
      <c r="S123" s="71">
        <v>106.5</v>
      </c>
      <c r="T123" s="71">
        <v>105</v>
      </c>
      <c r="U123" s="71">
        <v>106</v>
      </c>
      <c r="V123" s="71">
        <v>107</v>
      </c>
      <c r="W123" s="71">
        <v>105.5</v>
      </c>
      <c r="X123" s="71">
        <v>106.5</v>
      </c>
      <c r="Y123" s="71">
        <v>107.5</v>
      </c>
    </row>
    <row r="124" spans="2:25" ht="54" customHeight="1">
      <c r="B124" s="43">
        <v>124</v>
      </c>
      <c r="C124" s="67" t="s">
        <v>144</v>
      </c>
      <c r="D124" s="44" t="s">
        <v>80</v>
      </c>
      <c r="E124" s="72">
        <v>27447.4</v>
      </c>
      <c r="F124" s="72">
        <v>27796.34</v>
      </c>
      <c r="G124" s="72">
        <v>27521.02</v>
      </c>
      <c r="H124" s="72">
        <v>28703.879999999997</v>
      </c>
      <c r="I124" s="72">
        <v>28621.860800000002</v>
      </c>
      <c r="J124" s="72">
        <v>28621.860800000002</v>
      </c>
      <c r="K124" s="72">
        <v>29852.035200000002</v>
      </c>
      <c r="L124" s="72">
        <v>29766.735232</v>
      </c>
      <c r="M124" s="72">
        <v>29766.735232</v>
      </c>
      <c r="N124" s="72">
        <v>31046.116608</v>
      </c>
      <c r="O124" s="72">
        <v>30957.40464128</v>
      </c>
      <c r="P124" s="72">
        <v>30957.40464128</v>
      </c>
      <c r="Q124" s="72">
        <v>32287.96127232</v>
      </c>
      <c r="R124" s="72">
        <v>32195.7008269312</v>
      </c>
      <c r="S124" s="72">
        <v>32195.7008269312</v>
      </c>
      <c r="T124" s="72">
        <v>33579.4797232128</v>
      </c>
      <c r="U124" s="72">
        <v>33483.528860008446</v>
      </c>
      <c r="V124" s="72">
        <v>33483.528860008446</v>
      </c>
      <c r="W124" s="72">
        <v>34922.65891214131</v>
      </c>
      <c r="X124" s="72">
        <v>34822.870014408785</v>
      </c>
      <c r="Y124" s="72">
        <v>34822.870014408785</v>
      </c>
    </row>
    <row r="125" spans="2:25" ht="26.25" customHeight="1">
      <c r="B125" s="43">
        <v>125</v>
      </c>
      <c r="C125" s="32" t="s">
        <v>129</v>
      </c>
      <c r="D125" s="44" t="s">
        <v>80</v>
      </c>
      <c r="E125" s="72">
        <v>28594.3</v>
      </c>
      <c r="F125" s="72">
        <v>29014.699999999997</v>
      </c>
      <c r="G125" s="72">
        <v>28818.899999999998</v>
      </c>
      <c r="H125" s="72">
        <v>30058.559999999998</v>
      </c>
      <c r="I125" s="72">
        <v>29971.656</v>
      </c>
      <c r="J125" s="72">
        <v>29971.656</v>
      </c>
      <c r="K125" s="72">
        <v>31260.9024</v>
      </c>
      <c r="L125" s="72">
        <v>31170.52224</v>
      </c>
      <c r="M125" s="72">
        <v>31170.52224</v>
      </c>
      <c r="N125" s="72">
        <v>32511.338496</v>
      </c>
      <c r="O125" s="72">
        <v>32417.343129599998</v>
      </c>
      <c r="P125" s="72">
        <v>32417.343129599998</v>
      </c>
      <c r="Q125" s="72">
        <v>33811.79203584</v>
      </c>
      <c r="R125" s="72">
        <v>33714.036854784</v>
      </c>
      <c r="S125" s="72">
        <v>33714.036854784</v>
      </c>
      <c r="T125" s="72">
        <v>35164.26371727361</v>
      </c>
      <c r="U125" s="72">
        <v>35062.598328975364</v>
      </c>
      <c r="V125" s="72">
        <v>35062.598328975364</v>
      </c>
      <c r="W125" s="72">
        <v>36570.83426596455</v>
      </c>
      <c r="X125" s="72">
        <v>36465.10226213438</v>
      </c>
      <c r="Y125" s="72">
        <v>36465.10226213438</v>
      </c>
    </row>
    <row r="126" spans="2:25" ht="21" customHeight="1">
      <c r="B126" s="43">
        <v>126</v>
      </c>
      <c r="C126" s="32" t="s">
        <v>130</v>
      </c>
      <c r="D126" s="44" t="s">
        <v>80</v>
      </c>
      <c r="E126" s="72">
        <v>21777.5</v>
      </c>
      <c r="F126" s="72">
        <v>22062.039999999997</v>
      </c>
      <c r="G126" s="72">
        <v>21761.5</v>
      </c>
      <c r="H126" s="72">
        <v>22697.28</v>
      </c>
      <c r="I126" s="72">
        <v>22631.96</v>
      </c>
      <c r="J126" s="72">
        <v>22631.96</v>
      </c>
      <c r="K126" s="72">
        <v>23605.1712</v>
      </c>
      <c r="L126" s="72">
        <v>23537.2384</v>
      </c>
      <c r="M126" s="72">
        <v>23537.2384</v>
      </c>
      <c r="N126" s="72">
        <v>24549.378048000002</v>
      </c>
      <c r="O126" s="72">
        <v>24478.727936000003</v>
      </c>
      <c r="P126" s="72">
        <v>24478.727936000003</v>
      </c>
      <c r="Q126" s="72">
        <v>25531.353169920003</v>
      </c>
      <c r="R126" s="72">
        <v>25457.877053440003</v>
      </c>
      <c r="S126" s="72">
        <v>25457.877053440003</v>
      </c>
      <c r="T126" s="72">
        <v>26552.607296716804</v>
      </c>
      <c r="U126" s="72">
        <v>26476.192135577603</v>
      </c>
      <c r="V126" s="72">
        <v>26476.192135577603</v>
      </c>
      <c r="W126" s="72">
        <v>27614.711588585473</v>
      </c>
      <c r="X126" s="72">
        <v>27535.23982100071</v>
      </c>
      <c r="Y126" s="72">
        <v>27535.23982100071</v>
      </c>
    </row>
    <row r="127" spans="2:25" ht="24" customHeight="1">
      <c r="B127" s="43">
        <v>127</v>
      </c>
      <c r="C127" s="32" t="s">
        <v>131</v>
      </c>
      <c r="D127" s="44" t="s">
        <v>80</v>
      </c>
      <c r="E127" s="72">
        <v>29443.7</v>
      </c>
      <c r="F127" s="72">
        <v>29961.359999999997</v>
      </c>
      <c r="G127" s="72">
        <v>29531.739999999998</v>
      </c>
      <c r="H127" s="72">
        <v>30801.219999999998</v>
      </c>
      <c r="I127" s="72">
        <v>30713.0096</v>
      </c>
      <c r="J127" s="72">
        <v>30713.0096</v>
      </c>
      <c r="K127" s="72">
        <v>32033.268799999998</v>
      </c>
      <c r="L127" s="72">
        <v>31941.529984</v>
      </c>
      <c r="M127" s="72">
        <v>31941.529984</v>
      </c>
      <c r="N127" s="72">
        <v>33314.599552</v>
      </c>
      <c r="O127" s="72">
        <v>33219.19118336</v>
      </c>
      <c r="P127" s="72">
        <v>33219.19118336</v>
      </c>
      <c r="Q127" s="72">
        <v>34647.183534079995</v>
      </c>
      <c r="R127" s="72">
        <v>34547.958830694406</v>
      </c>
      <c r="S127" s="72">
        <v>34547.958830694406</v>
      </c>
      <c r="T127" s="72">
        <v>36033.0708754432</v>
      </c>
      <c r="U127" s="72">
        <v>35929.87718392219</v>
      </c>
      <c r="V127" s="72">
        <v>35929.87718392219</v>
      </c>
      <c r="W127" s="72">
        <v>37474.39371046093</v>
      </c>
      <c r="X127" s="72">
        <v>37367.072271279074</v>
      </c>
      <c r="Y127" s="72">
        <v>37367.072271279074</v>
      </c>
    </row>
    <row r="128" spans="2:25" ht="37.5" customHeight="1">
      <c r="B128" s="56">
        <v>128</v>
      </c>
      <c r="C128" s="67" t="s">
        <v>173</v>
      </c>
      <c r="D128" s="44" t="s">
        <v>12</v>
      </c>
      <c r="E128" s="73">
        <v>18.4</v>
      </c>
      <c r="F128" s="73">
        <v>18.4</v>
      </c>
      <c r="G128" s="74">
        <v>18</v>
      </c>
      <c r="H128" s="74">
        <v>17.2</v>
      </c>
      <c r="I128" s="74">
        <v>16</v>
      </c>
      <c r="J128" s="74">
        <v>15.8</v>
      </c>
      <c r="K128" s="74">
        <v>16.4</v>
      </c>
      <c r="L128" s="74">
        <v>14</v>
      </c>
      <c r="M128" s="74">
        <v>13.8</v>
      </c>
      <c r="N128" s="74">
        <v>14.5</v>
      </c>
      <c r="O128" s="74">
        <v>12</v>
      </c>
      <c r="P128" s="74">
        <v>11.8</v>
      </c>
      <c r="Q128" s="74">
        <v>13</v>
      </c>
      <c r="R128" s="74">
        <v>10</v>
      </c>
      <c r="S128" s="74">
        <v>9.8</v>
      </c>
      <c r="T128" s="74">
        <v>11</v>
      </c>
      <c r="U128" s="74">
        <v>8</v>
      </c>
      <c r="V128" s="74">
        <v>7.8</v>
      </c>
      <c r="W128" s="74">
        <v>9.5</v>
      </c>
      <c r="X128" s="74">
        <v>6.6</v>
      </c>
      <c r="Y128" s="74">
        <v>6.6</v>
      </c>
    </row>
    <row r="129" spans="2:25" ht="21.75" customHeight="1">
      <c r="B129" s="39" t="s">
        <v>143</v>
      </c>
      <c r="C129" s="5" t="s">
        <v>97</v>
      </c>
      <c r="D129" s="47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</row>
    <row r="130" spans="2:25" ht="21.75" customHeight="1">
      <c r="B130" s="56">
        <v>129</v>
      </c>
      <c r="C130" s="32" t="s">
        <v>81</v>
      </c>
      <c r="D130" s="44" t="s">
        <v>21</v>
      </c>
      <c r="E130" s="31">
        <v>1.839</v>
      </c>
      <c r="F130" s="31">
        <v>1.76</v>
      </c>
      <c r="G130" s="31">
        <v>1.687</v>
      </c>
      <c r="H130" s="31">
        <v>1.685</v>
      </c>
      <c r="I130" s="31">
        <v>1.688</v>
      </c>
      <c r="J130" s="31">
        <v>1.69</v>
      </c>
      <c r="K130" s="31">
        <v>1.687</v>
      </c>
      <c r="L130" s="31">
        <v>1.691</v>
      </c>
      <c r="M130" s="31">
        <v>1.692</v>
      </c>
      <c r="N130" s="31">
        <v>1.689</v>
      </c>
      <c r="O130" s="31">
        <v>1.693</v>
      </c>
      <c r="P130" s="31">
        <v>1.695</v>
      </c>
      <c r="Q130" s="31">
        <v>1.69</v>
      </c>
      <c r="R130" s="31">
        <v>1.695</v>
      </c>
      <c r="S130" s="31">
        <v>1.697</v>
      </c>
      <c r="T130" s="31">
        <v>1.692</v>
      </c>
      <c r="U130" s="31">
        <v>1.697</v>
      </c>
      <c r="V130" s="31">
        <v>1.699</v>
      </c>
      <c r="W130" s="31">
        <v>1.695</v>
      </c>
      <c r="X130" s="31">
        <v>1.699</v>
      </c>
      <c r="Y130" s="31">
        <v>1.702</v>
      </c>
    </row>
    <row r="131" spans="2:25" ht="24.75" customHeight="1">
      <c r="B131" s="56">
        <v>130</v>
      </c>
      <c r="C131" s="32" t="s">
        <v>82</v>
      </c>
      <c r="D131" s="44" t="s">
        <v>57</v>
      </c>
      <c r="E131" s="31">
        <v>1.791</v>
      </c>
      <c r="F131" s="31">
        <v>1.696</v>
      </c>
      <c r="G131" s="31">
        <v>1.634</v>
      </c>
      <c r="H131" s="31">
        <v>1.626</v>
      </c>
      <c r="I131" s="31">
        <v>1.637</v>
      </c>
      <c r="J131" s="31">
        <v>1.642</v>
      </c>
      <c r="K131" s="31">
        <v>1.629</v>
      </c>
      <c r="L131" s="31">
        <v>1.642</v>
      </c>
      <c r="M131" s="31">
        <v>1.645</v>
      </c>
      <c r="N131" s="31">
        <v>1.633</v>
      </c>
      <c r="O131" s="31">
        <v>1.645</v>
      </c>
      <c r="P131" s="31">
        <v>1.649</v>
      </c>
      <c r="Q131" s="31">
        <v>1.635</v>
      </c>
      <c r="R131" s="31">
        <v>1.649</v>
      </c>
      <c r="S131" s="31">
        <v>1.653</v>
      </c>
      <c r="T131" s="31">
        <v>1.638</v>
      </c>
      <c r="U131" s="31">
        <v>1.653</v>
      </c>
      <c r="V131" s="31">
        <v>1.657</v>
      </c>
      <c r="W131" s="31">
        <v>1.645</v>
      </c>
      <c r="X131" s="31">
        <v>1.656</v>
      </c>
      <c r="Y131" s="31">
        <v>1.661</v>
      </c>
    </row>
    <row r="132" spans="2:25" ht="37.5" customHeight="1">
      <c r="B132" s="56">
        <v>131</v>
      </c>
      <c r="C132" s="67" t="s">
        <v>83</v>
      </c>
      <c r="D132" s="44" t="s">
        <v>80</v>
      </c>
      <c r="E132" s="17">
        <v>61289.4</v>
      </c>
      <c r="F132" s="17">
        <v>66719.5</v>
      </c>
      <c r="G132" s="17">
        <v>72011.1</v>
      </c>
      <c r="H132" s="17">
        <v>76331.77</v>
      </c>
      <c r="I132" s="17">
        <v>77051.88</v>
      </c>
      <c r="J132" s="17">
        <v>77411.93</v>
      </c>
      <c r="K132" s="17">
        <v>80911.68</v>
      </c>
      <c r="L132" s="17">
        <v>82445.51</v>
      </c>
      <c r="M132" s="17">
        <v>83604.88</v>
      </c>
      <c r="N132" s="17">
        <v>85766.38</v>
      </c>
      <c r="O132" s="17">
        <v>88216.7</v>
      </c>
      <c r="P132" s="17">
        <v>90293.27</v>
      </c>
      <c r="Q132" s="17">
        <v>90912.36</v>
      </c>
      <c r="R132" s="17">
        <v>94391.87</v>
      </c>
      <c r="S132" s="17">
        <v>97516.73</v>
      </c>
      <c r="T132" s="17">
        <v>96367.1</v>
      </c>
      <c r="U132" s="17">
        <v>100999.3</v>
      </c>
      <c r="V132" s="17">
        <v>105318.07</v>
      </c>
      <c r="W132" s="17">
        <v>102149.126</v>
      </c>
      <c r="X132" s="17">
        <v>108069.25</v>
      </c>
      <c r="Y132" s="17">
        <v>113743.52</v>
      </c>
    </row>
    <row r="133" spans="2:29" ht="42.75" customHeight="1">
      <c r="B133" s="56">
        <v>132</v>
      </c>
      <c r="C133" s="67" t="s">
        <v>84</v>
      </c>
      <c r="D133" s="75" t="s">
        <v>60</v>
      </c>
      <c r="E133" s="17">
        <v>104.5</v>
      </c>
      <c r="F133" s="17">
        <v>108.9</v>
      </c>
      <c r="G133" s="17">
        <v>107.9</v>
      </c>
      <c r="H133" s="17">
        <v>106</v>
      </c>
      <c r="I133" s="17">
        <v>107</v>
      </c>
      <c r="J133" s="17">
        <v>107.5</v>
      </c>
      <c r="K133" s="17">
        <v>106</v>
      </c>
      <c r="L133" s="17">
        <v>107</v>
      </c>
      <c r="M133" s="17">
        <v>108</v>
      </c>
      <c r="N133" s="17">
        <v>106</v>
      </c>
      <c r="O133" s="17">
        <v>107</v>
      </c>
      <c r="P133" s="17">
        <v>108</v>
      </c>
      <c r="Q133" s="17">
        <v>106</v>
      </c>
      <c r="R133" s="17">
        <v>107</v>
      </c>
      <c r="S133" s="17">
        <v>108</v>
      </c>
      <c r="T133" s="17">
        <v>106</v>
      </c>
      <c r="U133" s="17">
        <v>107</v>
      </c>
      <c r="V133" s="17">
        <v>108</v>
      </c>
      <c r="W133" s="17">
        <v>106</v>
      </c>
      <c r="X133" s="17">
        <v>107</v>
      </c>
      <c r="Y133" s="17">
        <v>108</v>
      </c>
      <c r="AC133" s="12"/>
    </row>
    <row r="134" spans="2:25" ht="72.75" customHeight="1">
      <c r="B134" s="56">
        <v>133</v>
      </c>
      <c r="C134" s="67" t="s">
        <v>50</v>
      </c>
      <c r="D134" s="44" t="s">
        <v>52</v>
      </c>
      <c r="E134" s="17">
        <v>38220</v>
      </c>
      <c r="F134" s="17">
        <v>39120.2</v>
      </c>
      <c r="G134" s="17">
        <v>40098.21</v>
      </c>
      <c r="H134" s="17">
        <v>40980.36</v>
      </c>
      <c r="I134" s="17">
        <v>41020.46</v>
      </c>
      <c r="J134" s="17">
        <v>41060.56</v>
      </c>
      <c r="K134" s="17">
        <v>41881.93</v>
      </c>
      <c r="L134" s="17">
        <v>42004.95</v>
      </c>
      <c r="M134" s="17">
        <v>42087.07</v>
      </c>
      <c r="N134" s="17">
        <v>42845.21</v>
      </c>
      <c r="O134" s="17">
        <v>43055.07</v>
      </c>
      <c r="P134" s="17">
        <v>43181.33</v>
      </c>
      <c r="Q134" s="17">
        <v>43830.65</v>
      </c>
      <c r="R134" s="17">
        <v>44174.5</v>
      </c>
      <c r="S134" s="17">
        <v>44347.23</v>
      </c>
      <c r="T134" s="17">
        <v>44882.59</v>
      </c>
      <c r="U134" s="17">
        <v>45411.39</v>
      </c>
      <c r="V134" s="17">
        <v>45677.65</v>
      </c>
      <c r="W134" s="17">
        <v>46229.07</v>
      </c>
      <c r="X134" s="17">
        <v>47227.85</v>
      </c>
      <c r="Y134" s="17">
        <v>47504.76</v>
      </c>
    </row>
    <row r="135" spans="2:25" ht="76.5" customHeight="1">
      <c r="B135" s="56">
        <v>134</v>
      </c>
      <c r="C135" s="67" t="s">
        <v>50</v>
      </c>
      <c r="D135" s="75" t="s">
        <v>40</v>
      </c>
      <c r="E135" s="17">
        <v>102.2</v>
      </c>
      <c r="F135" s="17">
        <v>102.4</v>
      </c>
      <c r="G135" s="17">
        <v>102.5</v>
      </c>
      <c r="H135" s="17">
        <v>102.2</v>
      </c>
      <c r="I135" s="17">
        <v>102.3</v>
      </c>
      <c r="J135" s="17">
        <v>102.4</v>
      </c>
      <c r="K135" s="17">
        <v>102.2</v>
      </c>
      <c r="L135" s="17">
        <v>102.4</v>
      </c>
      <c r="M135" s="17">
        <v>102.5</v>
      </c>
      <c r="N135" s="17">
        <v>102.3</v>
      </c>
      <c r="O135" s="17">
        <v>102.5</v>
      </c>
      <c r="P135" s="17">
        <v>102.6</v>
      </c>
      <c r="Q135" s="17">
        <v>102.3</v>
      </c>
      <c r="R135" s="17">
        <v>102.6</v>
      </c>
      <c r="S135" s="17">
        <v>102.7</v>
      </c>
      <c r="T135" s="17">
        <v>102.4</v>
      </c>
      <c r="U135" s="17">
        <v>102.8</v>
      </c>
      <c r="V135" s="17">
        <v>103</v>
      </c>
      <c r="W135" s="17">
        <v>103</v>
      </c>
      <c r="X135" s="17">
        <v>104</v>
      </c>
      <c r="Y135" s="17">
        <v>104</v>
      </c>
    </row>
    <row r="136" spans="2:25" ht="26.25" customHeight="1">
      <c r="B136" s="56">
        <v>135</v>
      </c>
      <c r="C136" s="32" t="s">
        <v>85</v>
      </c>
      <c r="D136" s="75" t="s">
        <v>60</v>
      </c>
      <c r="E136" s="17">
        <v>96.9</v>
      </c>
      <c r="F136" s="17">
        <v>105</v>
      </c>
      <c r="G136" s="17">
        <v>105.2</v>
      </c>
      <c r="H136" s="17">
        <v>101</v>
      </c>
      <c r="I136" s="17">
        <v>102.58868648130392</v>
      </c>
      <c r="J136" s="17">
        <v>103.5</v>
      </c>
      <c r="K136" s="17">
        <v>101.92307692307692</v>
      </c>
      <c r="L136" s="17">
        <v>102.88461538461537</v>
      </c>
      <c r="M136" s="17">
        <v>103.84615384615385</v>
      </c>
      <c r="N136" s="17">
        <v>101.92307692307692</v>
      </c>
      <c r="O136" s="17">
        <v>102.88461538461537</v>
      </c>
      <c r="P136" s="17">
        <v>103.84615384615385</v>
      </c>
      <c r="Q136" s="17">
        <v>101.92307692307692</v>
      </c>
      <c r="R136" s="17">
        <v>102.88461538461537</v>
      </c>
      <c r="S136" s="17">
        <v>103.84615384615385</v>
      </c>
      <c r="T136" s="17">
        <v>101.92307692307692</v>
      </c>
      <c r="U136" s="17">
        <v>102.88461538461537</v>
      </c>
      <c r="V136" s="17">
        <v>103.84615384615385</v>
      </c>
      <c r="W136" s="17">
        <v>101.92307692307692</v>
      </c>
      <c r="X136" s="17">
        <v>102.88461538461537</v>
      </c>
      <c r="Y136" s="17">
        <v>103.84615384615385</v>
      </c>
    </row>
    <row r="137" spans="2:25" ht="21" customHeight="1">
      <c r="B137" s="56">
        <v>136</v>
      </c>
      <c r="C137" s="32" t="s">
        <v>86</v>
      </c>
      <c r="D137" s="75" t="s">
        <v>12</v>
      </c>
      <c r="E137" s="17">
        <v>105.1</v>
      </c>
      <c r="F137" s="17">
        <v>105.2384570426651</v>
      </c>
      <c r="G137" s="17">
        <v>105</v>
      </c>
      <c r="H137" s="17">
        <v>103</v>
      </c>
      <c r="I137" s="17">
        <v>105</v>
      </c>
      <c r="J137" s="17">
        <v>105</v>
      </c>
      <c r="K137" s="17">
        <v>103</v>
      </c>
      <c r="L137" s="17">
        <v>105</v>
      </c>
      <c r="M137" s="17">
        <v>105</v>
      </c>
      <c r="N137" s="17">
        <v>103</v>
      </c>
      <c r="O137" s="17">
        <v>105</v>
      </c>
      <c r="P137" s="17">
        <v>105</v>
      </c>
      <c r="Q137" s="17">
        <v>103</v>
      </c>
      <c r="R137" s="17">
        <v>105</v>
      </c>
      <c r="S137" s="17">
        <v>105</v>
      </c>
      <c r="T137" s="17">
        <v>103</v>
      </c>
      <c r="U137" s="17">
        <v>105</v>
      </c>
      <c r="V137" s="17">
        <v>105</v>
      </c>
      <c r="W137" s="17">
        <v>103</v>
      </c>
      <c r="X137" s="17">
        <v>105</v>
      </c>
      <c r="Y137" s="17">
        <v>105</v>
      </c>
    </row>
    <row r="138" spans="2:25" ht="25.5" customHeight="1">
      <c r="B138" s="56">
        <v>137</v>
      </c>
      <c r="C138" s="32" t="s">
        <v>31</v>
      </c>
      <c r="D138" s="75" t="s">
        <v>87</v>
      </c>
      <c r="E138" s="17">
        <v>2.6</v>
      </c>
      <c r="F138" s="17">
        <v>3.6</v>
      </c>
      <c r="G138" s="17">
        <v>3.1</v>
      </c>
      <c r="H138" s="17">
        <v>3.5</v>
      </c>
      <c r="I138" s="17">
        <v>3</v>
      </c>
      <c r="J138" s="17">
        <v>2.8</v>
      </c>
      <c r="K138" s="17">
        <v>3.4</v>
      </c>
      <c r="L138" s="17">
        <v>2.9</v>
      </c>
      <c r="M138" s="17">
        <v>2.8</v>
      </c>
      <c r="N138" s="17">
        <v>3.3</v>
      </c>
      <c r="O138" s="17">
        <v>2.8</v>
      </c>
      <c r="P138" s="17">
        <v>2.7</v>
      </c>
      <c r="Q138" s="17">
        <v>3.3</v>
      </c>
      <c r="R138" s="17">
        <v>2.7</v>
      </c>
      <c r="S138" s="17">
        <v>2.6</v>
      </c>
      <c r="T138" s="17">
        <v>3.2</v>
      </c>
      <c r="U138" s="17">
        <v>2.6</v>
      </c>
      <c r="V138" s="17">
        <v>2.5</v>
      </c>
      <c r="W138" s="17">
        <v>2.9</v>
      </c>
      <c r="X138" s="17">
        <v>2.5</v>
      </c>
      <c r="Y138" s="17">
        <v>2.4</v>
      </c>
    </row>
    <row r="139" spans="2:25" ht="31.5" customHeight="1">
      <c r="B139" s="56">
        <v>138</v>
      </c>
      <c r="C139" s="67" t="s">
        <v>32</v>
      </c>
      <c r="D139" s="75" t="s">
        <v>12</v>
      </c>
      <c r="E139" s="17">
        <v>1.3</v>
      </c>
      <c r="F139" s="17">
        <v>2.6</v>
      </c>
      <c r="G139" s="17">
        <v>1.8</v>
      </c>
      <c r="H139" s="17">
        <v>2.3</v>
      </c>
      <c r="I139" s="17">
        <v>1.9</v>
      </c>
      <c r="J139" s="17">
        <v>1.8</v>
      </c>
      <c r="K139" s="17">
        <v>2.2</v>
      </c>
      <c r="L139" s="17">
        <v>1.8</v>
      </c>
      <c r="M139" s="17">
        <v>1.7</v>
      </c>
      <c r="N139" s="17">
        <v>2.1</v>
      </c>
      <c r="O139" s="17">
        <v>1.7</v>
      </c>
      <c r="P139" s="17">
        <v>1.7</v>
      </c>
      <c r="Q139" s="17">
        <v>2</v>
      </c>
      <c r="R139" s="17">
        <v>1.7</v>
      </c>
      <c r="S139" s="17">
        <v>1.6</v>
      </c>
      <c r="T139" s="17">
        <v>2</v>
      </c>
      <c r="U139" s="17">
        <v>1.6</v>
      </c>
      <c r="V139" s="17">
        <v>1.5</v>
      </c>
      <c r="W139" s="17">
        <v>1.8</v>
      </c>
      <c r="X139" s="17">
        <v>1.5</v>
      </c>
      <c r="Y139" s="17">
        <v>1.4</v>
      </c>
    </row>
    <row r="140" spans="2:25" ht="27.75" customHeight="1">
      <c r="B140" s="56">
        <v>139</v>
      </c>
      <c r="C140" s="67" t="s">
        <v>88</v>
      </c>
      <c r="D140" s="44" t="s">
        <v>21</v>
      </c>
      <c r="E140" s="76">
        <v>0.048</v>
      </c>
      <c r="F140" s="76">
        <v>0.064</v>
      </c>
      <c r="G140" s="76">
        <v>0.053</v>
      </c>
      <c r="H140" s="76">
        <v>0.059</v>
      </c>
      <c r="I140" s="76">
        <v>0.051</v>
      </c>
      <c r="J140" s="76">
        <v>0.048</v>
      </c>
      <c r="K140" s="76">
        <v>0.058</v>
      </c>
      <c r="L140" s="76">
        <v>0.049</v>
      </c>
      <c r="M140" s="76">
        <v>0.047</v>
      </c>
      <c r="N140" s="76">
        <v>0.056</v>
      </c>
      <c r="O140" s="76">
        <v>0.048</v>
      </c>
      <c r="P140" s="76">
        <v>0.046</v>
      </c>
      <c r="Q140" s="76">
        <v>0.055</v>
      </c>
      <c r="R140" s="76">
        <v>0.046</v>
      </c>
      <c r="S140" s="76">
        <v>0.044</v>
      </c>
      <c r="T140" s="76">
        <v>0.054</v>
      </c>
      <c r="U140" s="76">
        <v>0.044</v>
      </c>
      <c r="V140" s="76">
        <v>0.042</v>
      </c>
      <c r="W140" s="76">
        <v>0.05</v>
      </c>
      <c r="X140" s="76">
        <v>0.043</v>
      </c>
      <c r="Y140" s="76">
        <v>0.041</v>
      </c>
    </row>
    <row r="141" spans="2:25" ht="58.5" customHeight="1">
      <c r="B141" s="56">
        <v>140</v>
      </c>
      <c r="C141" s="67" t="s">
        <v>33</v>
      </c>
      <c r="D141" s="44" t="s">
        <v>21</v>
      </c>
      <c r="E141" s="76">
        <v>0.024</v>
      </c>
      <c r="F141" s="76">
        <v>0.045</v>
      </c>
      <c r="G141" s="76">
        <v>0.03</v>
      </c>
      <c r="H141" s="76">
        <v>0.038</v>
      </c>
      <c r="I141" s="76">
        <v>0.032</v>
      </c>
      <c r="J141" s="76">
        <v>0.03</v>
      </c>
      <c r="K141" s="76">
        <v>0.037</v>
      </c>
      <c r="L141" s="76">
        <v>0.03</v>
      </c>
      <c r="M141" s="76">
        <v>0.029</v>
      </c>
      <c r="N141" s="76">
        <v>0.036</v>
      </c>
      <c r="O141" s="76">
        <v>0.029</v>
      </c>
      <c r="P141" s="76">
        <v>0.028</v>
      </c>
      <c r="Q141" s="76">
        <v>0.034</v>
      </c>
      <c r="R141" s="76">
        <v>0.028</v>
      </c>
      <c r="S141" s="76">
        <v>0.027</v>
      </c>
      <c r="T141" s="76">
        <v>0.033</v>
      </c>
      <c r="U141" s="76">
        <v>0.027</v>
      </c>
      <c r="V141" s="76">
        <v>0.025</v>
      </c>
      <c r="W141" s="76">
        <v>0.031</v>
      </c>
      <c r="X141" s="76">
        <v>0.026</v>
      </c>
      <c r="Y141" s="76">
        <v>0.023</v>
      </c>
    </row>
    <row r="142" spans="2:25" ht="33.75" customHeight="1">
      <c r="B142" s="56">
        <v>141</v>
      </c>
      <c r="C142" s="67" t="s">
        <v>89</v>
      </c>
      <c r="D142" s="44" t="s">
        <v>7</v>
      </c>
      <c r="E142" s="58">
        <v>978.1</v>
      </c>
      <c r="F142" s="71">
        <v>1032.8173</v>
      </c>
      <c r="G142" s="58">
        <v>1095.9</v>
      </c>
      <c r="H142" s="58">
        <v>1161.7</v>
      </c>
      <c r="I142" s="58">
        <v>1162.7</v>
      </c>
      <c r="J142" s="58">
        <v>1164.9</v>
      </c>
      <c r="K142" s="58">
        <v>1232.6</v>
      </c>
      <c r="L142" s="58">
        <v>1236</v>
      </c>
      <c r="M142" s="58">
        <v>1239.5</v>
      </c>
      <c r="N142" s="58">
        <v>1309.02</v>
      </c>
      <c r="O142" s="71">
        <v>1316.3</v>
      </c>
      <c r="P142" s="71">
        <v>1321.3</v>
      </c>
      <c r="Q142" s="71">
        <v>1391.5</v>
      </c>
      <c r="R142" s="71">
        <v>1404.5</v>
      </c>
      <c r="S142" s="71">
        <v>1412.5</v>
      </c>
      <c r="T142" s="71">
        <v>1480.6</v>
      </c>
      <c r="U142" s="71">
        <v>1500</v>
      </c>
      <c r="V142" s="71">
        <v>1514.2</v>
      </c>
      <c r="W142" s="71">
        <v>1576.8</v>
      </c>
      <c r="X142" s="71">
        <v>1606.5</v>
      </c>
      <c r="Y142" s="71">
        <v>1626.3</v>
      </c>
    </row>
    <row r="143" spans="2:25" ht="30" customHeight="1">
      <c r="B143" s="56">
        <v>142</v>
      </c>
      <c r="C143" s="67" t="s">
        <v>90</v>
      </c>
      <c r="D143" s="44" t="s">
        <v>60</v>
      </c>
      <c r="E143" s="71">
        <v>104.39567144878797</v>
      </c>
      <c r="F143" s="71">
        <f>F142*100/E142</f>
        <v>105.59424394233717</v>
      </c>
      <c r="G143" s="71">
        <v>106.10493706126792</v>
      </c>
      <c r="H143" s="71">
        <v>106.04403822185293</v>
      </c>
      <c r="I143" s="71">
        <v>106.1</v>
      </c>
      <c r="J143" s="71">
        <v>106.3</v>
      </c>
      <c r="K143" s="71">
        <v>106.1</v>
      </c>
      <c r="L143" s="71">
        <v>106.3</v>
      </c>
      <c r="M143" s="71">
        <v>106.4</v>
      </c>
      <c r="N143" s="71">
        <v>106.2</v>
      </c>
      <c r="O143" s="71">
        <v>106.5</v>
      </c>
      <c r="P143" s="71">
        <v>106.6</v>
      </c>
      <c r="Q143" s="71">
        <v>106.3</v>
      </c>
      <c r="R143" s="71">
        <v>106.7</v>
      </c>
      <c r="S143" s="71">
        <v>106.9</v>
      </c>
      <c r="T143" s="71">
        <v>106.4</v>
      </c>
      <c r="U143" s="71">
        <v>106.8</v>
      </c>
      <c r="V143" s="71">
        <v>107.2</v>
      </c>
      <c r="W143" s="71">
        <v>106.5</v>
      </c>
      <c r="X143" s="71">
        <v>107.1</v>
      </c>
      <c r="Y143" s="71">
        <v>107.4</v>
      </c>
    </row>
    <row r="144" spans="2:4" ht="22.5" customHeight="1">
      <c r="B144" s="11"/>
      <c r="C144" s="16" t="s">
        <v>168</v>
      </c>
      <c r="D144" s="28"/>
    </row>
    <row r="145" spans="3:4" ht="15.75">
      <c r="C145" s="30" t="s">
        <v>176</v>
      </c>
      <c r="D145" s="29"/>
    </row>
    <row r="148" ht="12.75">
      <c r="F148" s="18"/>
    </row>
  </sheetData>
  <sheetProtection/>
  <mergeCells count="2">
    <mergeCell ref="B2:Y2"/>
    <mergeCell ref="G3:Q3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</cp:lastModifiedBy>
  <cp:lastPrinted>2018-11-07T23:28:06Z</cp:lastPrinted>
  <dcterms:created xsi:type="dcterms:W3CDTF">2013-05-25T16:45:04Z</dcterms:created>
  <dcterms:modified xsi:type="dcterms:W3CDTF">2018-11-08T05:24:46Z</dcterms:modified>
  <cp:category/>
  <cp:version/>
  <cp:contentType/>
  <cp:contentStatus/>
</cp:coreProperties>
</file>